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8295" yWindow="4545" windowWidth="6825" windowHeight="2625" firstSheet="3" activeTab="3"/>
  </bookViews>
  <sheets>
    <sheet name="теплотрассы" sheetId="2" r:id="rId1"/>
    <sheet name="водопроводы" sheetId="3" r:id="rId2"/>
    <sheet name="электроснабжение" sheetId="5" r:id="rId3"/>
    <sheet name="канализ" sheetId="6" r:id="rId4"/>
    <sheet name="газ" sheetId="8" r:id="rId5"/>
    <sheet name="скважины" sheetId="10" r:id="rId6"/>
    <sheet name="здания" sheetId="19" r:id="rId7"/>
    <sheet name="прочие сооружения" sheetId="12" r:id="rId8"/>
    <sheet name="памятники" sheetId="22" r:id="rId9"/>
    <sheet name="ГТС" sheetId="23" r:id="rId10"/>
  </sheets>
  <externalReferences>
    <externalReference r:id="rId11"/>
    <externalReference r:id="rId12"/>
    <externalReference r:id="rId13"/>
  </externalReferences>
  <definedNames>
    <definedName name="_xlnm.Print_Area" localSheetId="1">водопроводы!$A$1:$J$96</definedName>
    <definedName name="_xlnm.Print_Area" localSheetId="3">канализ!$A$3:$L$26</definedName>
    <definedName name="_xlnm.Print_Area" localSheetId="2">электроснабжение!$A$1:$K$30</definedName>
  </definedNames>
  <calcPr calcId="162913"/>
</workbook>
</file>

<file path=xl/calcChain.xml><?xml version="1.0" encoding="utf-8"?>
<calcChain xmlns="http://schemas.openxmlformats.org/spreadsheetml/2006/main">
  <c r="D113" i="19" l="1"/>
  <c r="C28" i="8" l="1"/>
  <c r="C22" i="8"/>
  <c r="B98" i="19"/>
  <c r="D108" i="19"/>
  <c r="D110" i="19"/>
  <c r="E98" i="19"/>
  <c r="B78" i="19"/>
  <c r="B79" i="19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1" i="19"/>
  <c r="B62" i="19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D109" i="19"/>
  <c r="E59" i="19"/>
  <c r="E58" i="12" l="1"/>
  <c r="D29" i="22"/>
  <c r="D28" i="22" l="1"/>
  <c r="D17" i="23"/>
  <c r="D57" i="12"/>
  <c r="D58" i="12"/>
  <c r="D56" i="12"/>
  <c r="D96" i="3" l="1"/>
  <c r="D86" i="3"/>
  <c r="D85" i="3"/>
  <c r="D95" i="3"/>
  <c r="B103" i="19" l="1"/>
  <c r="B104" i="19" s="1"/>
  <c r="B105" i="19" s="1"/>
  <c r="B106" i="19" s="1"/>
  <c r="A26" i="6" l="1"/>
  <c r="D26" i="6"/>
  <c r="F22" i="2" l="1"/>
  <c r="F16" i="6"/>
  <c r="F29" i="6"/>
  <c r="D16" i="6"/>
  <c r="F26" i="6"/>
  <c r="F59" i="3"/>
  <c r="F80" i="3"/>
  <c r="C32" i="8" l="1"/>
  <c r="C31" i="8"/>
  <c r="A6" i="23" l="1"/>
  <c r="A7" i="23"/>
  <c r="A8" i="23" s="1"/>
  <c r="A9" i="23" s="1"/>
  <c r="A10" i="23" s="1"/>
  <c r="A11" i="23" s="1"/>
  <c r="A5" i="23"/>
  <c r="D16" i="23" l="1"/>
  <c r="D26" i="22"/>
  <c r="E59" i="12" l="1"/>
  <c r="E57" i="12"/>
  <c r="E56" i="12"/>
  <c r="A5" i="12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D59" i="12" l="1"/>
  <c r="E56" i="19"/>
  <c r="A6" i="22" l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L56" i="19" l="1"/>
  <c r="E111" i="19" l="1"/>
  <c r="E29" i="6" l="1"/>
  <c r="E28" i="6"/>
  <c r="I31" i="5"/>
  <c r="H24" i="2"/>
  <c r="D99" i="3" l="1"/>
  <c r="D111" i="19" l="1"/>
  <c r="D57" i="3"/>
  <c r="F4" i="2" l="1"/>
  <c r="F25" i="3"/>
  <c r="F9" i="3" l="1"/>
  <c r="F40" i="3"/>
  <c r="B6" i="19" l="1"/>
  <c r="B7" i="19" s="1"/>
  <c r="B8" i="19" s="1"/>
  <c r="B9" i="19" s="1"/>
  <c r="B10" i="19" s="1"/>
  <c r="B11" i="19" s="1"/>
  <c r="B12" i="19" s="1"/>
  <c r="B13" i="19" s="1"/>
  <c r="B14" i="19" s="1"/>
  <c r="B15" i="19" l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D27" i="5"/>
  <c r="B45" i="19" l="1"/>
  <c r="B46" i="19" s="1"/>
  <c r="B47" i="19" s="1"/>
  <c r="B48" i="19" s="1"/>
  <c r="B49" i="19" s="1"/>
  <c r="F19" i="3"/>
  <c r="F27" i="5" l="1"/>
  <c r="F47" i="10" l="1"/>
  <c r="E16" i="6"/>
  <c r="F25" i="6" l="1"/>
  <c r="G27" i="8" l="1"/>
  <c r="C27" i="8"/>
  <c r="L79" i="19" l="1"/>
  <c r="L98" i="19" s="1"/>
  <c r="B60" i="19"/>
  <c r="F15" i="12"/>
  <c r="F14" i="12"/>
  <c r="F10" i="12"/>
  <c r="F9" i="12"/>
  <c r="F7" i="12"/>
  <c r="F8" i="12"/>
  <c r="F93" i="3"/>
  <c r="F95" i="3" s="1"/>
  <c r="B74" i="19" l="1"/>
  <c r="B76" i="19" s="1"/>
  <c r="B77" i="19" s="1"/>
  <c r="B6" i="10" l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99" i="19" l="1"/>
  <c r="D25" i="6"/>
  <c r="M21" i="2"/>
  <c r="B52" i="10" l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l="1"/>
  <c r="B68" i="10" s="1"/>
  <c r="B69" i="10" s="1"/>
  <c r="B70" i="10" s="1"/>
  <c r="B71" i="10" l="1"/>
  <c r="B72" i="10" s="1"/>
  <c r="B73" i="10" s="1"/>
  <c r="B75" i="10" s="1"/>
  <c r="B76" i="10" s="1"/>
  <c r="B77" i="10" s="1"/>
  <c r="B78" i="10" s="1"/>
  <c r="B79" i="10" l="1"/>
  <c r="B80" i="10" s="1"/>
  <c r="B81" i="10" s="1"/>
  <c r="B82" i="10" s="1"/>
  <c r="B83" i="10" s="1"/>
  <c r="B84" i="10" s="1"/>
  <c r="B85" i="10" s="1"/>
  <c r="B86" i="10" s="1"/>
  <c r="A95" i="3"/>
  <c r="A22" i="2"/>
  <c r="B87" i="10" l="1"/>
  <c r="B88" i="10" s="1"/>
  <c r="B89" i="10" s="1"/>
  <c r="B90" i="10" s="1"/>
  <c r="B91" i="10" s="1"/>
  <c r="B93" i="10" s="1"/>
  <c r="B94" i="10" s="1"/>
  <c r="B95" i="10" s="1"/>
  <c r="B96" i="10" s="1"/>
  <c r="B97" i="10" s="1"/>
  <c r="F79" i="3" l="1"/>
  <c r="F85" i="3" s="1"/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8" i="3" l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96" i="3" s="1"/>
  <c r="A57" i="3"/>
  <c r="D18" i="5"/>
  <c r="G20" i="8" l="1"/>
  <c r="G28" i="8" s="1"/>
  <c r="C20" i="8"/>
  <c r="C29" i="5" l="1"/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D17" i="2" l="1"/>
  <c r="D22" i="2" s="1"/>
  <c r="A12" i="2" l="1"/>
  <c r="A13" i="2" s="1"/>
  <c r="A14" i="2" s="1"/>
  <c r="A15" i="2" s="1"/>
  <c r="A16" i="2" s="1"/>
  <c r="A18" i="2" s="1"/>
  <c r="A19" i="2" s="1"/>
  <c r="A20" i="2" s="1"/>
  <c r="F8" i="2" l="1"/>
  <c r="F17" i="2" s="1"/>
  <c r="F57" i="3" l="1"/>
  <c r="F86" i="3" s="1"/>
  <c r="F96" i="3" s="1"/>
  <c r="F18" i="5" l="1"/>
  <c r="F29" i="5" s="1"/>
  <c r="D29" i="5" l="1"/>
  <c r="E99" i="19"/>
  <c r="F54" i="12"/>
</calcChain>
</file>

<file path=xl/comments1.xml><?xml version="1.0" encoding="utf-8"?>
<comments xmlns="http://schemas.openxmlformats.org/spreadsheetml/2006/main">
  <authors>
    <author>Автор</author>
  </authors>
  <commentList>
    <comment ref="D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была 50, после межевания 34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 этого была 1980 г баланс.стоим. 68954 руб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265 м водопровода достроили в 2008 г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стоимость 265 м +скважина 2292,3 тыс. руб., из них скважина 840,510 тыс.руб.</t>
        </r>
      </text>
    </comment>
    <comment ref="D4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раньше числился наруж водопровод 200 м и водопровод очист. 200 м
</t>
        </r>
      </text>
    </comment>
    <comment ref="F5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вычла скв и башню</t>
        </r>
      </text>
    </comment>
    <comment ref="F7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739 282, 32 стоимость водонапорной башни с скважиной</t>
        </r>
      </text>
    </comment>
    <comment ref="F8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вычла скважину и башню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B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СВ 95-2 - 50 шт., светильники опоры
ж/б марки СВ 9,5-2 - 49 шт., светильники консольные ЖКУ29-1х250 -98 шт., кабельные ЛЭП
низкого напряжения(подземные) общей протяженностью 1,511 км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8,224 по кад учету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 кадастровом учете стоит площадь 1500, нужно сделать учет изменений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кадастр учету 26648 м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D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хотели перевести в жилое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переданы безвозмездно  П №1 от09.01.2019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образован из ликвидированного18:15:052054:59 (277,3 кв.м)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образован из ликвидированного18:15:052054:59 (277,3 кв.м)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переданы безвозмездно  П №1 от09.01.2019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образован из ликвидированного18:15:052054:59 (277,3 кв.м)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КОТЕЛЬНАЯ, ВСЕ ЗДАНИЕ 217 КВ.М.</t>
        </r>
      </text>
    </comment>
    <comment ref="E7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все здание 217 кв.м, из них котельная 78, гараж 139</t>
        </r>
      </text>
    </comment>
    <comment ref="J8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до 30.08.2022 г. было в оперативном управлении МБДОУ "детский сад №2"</t>
        </r>
      </text>
    </comment>
  </commentList>
</comments>
</file>

<file path=xl/sharedStrings.xml><?xml version="1.0" encoding="utf-8"?>
<sst xmlns="http://schemas.openxmlformats.org/spreadsheetml/2006/main" count="2668" uniqueCount="1731">
  <si>
    <t>Адрес, марка</t>
  </si>
  <si>
    <t xml:space="preserve">Год ввода </t>
  </si>
  <si>
    <t>Котельная  №6(территория ЖКХ)</t>
  </si>
  <si>
    <t>Балансовая стоимость, руб.</t>
  </si>
  <si>
    <t>Распоряжение Министерства имущественных отношений Удмуртской Республики от 31 мая 2005 года №553-р «О передаче от государственного учреждения «Управление капитального строительства Правительства Удмуртской Республики» в собственность муниципального  образования  «Красногорский район» Удмуртской Республики законченного строительством объекта «Средняя общеобразовательная школа на 132 учащихся с котельной в с.Курья»</t>
  </si>
  <si>
    <t>1.    Распоряжение Министерства имущественных отношений Удмуртской Республики от 25.12.2008 года №1646-р «О передаче от государственного учреждения «Управление капитального строительства Правительства Удмуртской Республики» в собственность муниципального  образования  «Красногорский район» завершенного строительством объекта «Лыжная база» в с.Красногорское»</t>
  </si>
  <si>
    <t>Постановление Верховного Совета Российской Федерации от 27.12.1991г.  №   3020-1 «О разграничении государственной собственности в РФ на федеральную собственность, государственную собственность республик в составе РФ ,краев, областей, автономной области, автономных округов, городов Москвы и Санкт-Петербурга и муниципальную собственность</t>
  </si>
  <si>
    <t>с.Красногорское (очистные сооруж)</t>
  </si>
  <si>
    <t>№ п/п</t>
  </si>
  <si>
    <t>адрес</t>
  </si>
  <si>
    <t>протяженность, м</t>
  </si>
  <si>
    <t>год ввода</t>
  </si>
  <si>
    <t>Теплотрасса котельной №6(территория ЖКХ)</t>
  </si>
  <si>
    <t>теплотрасса котельной №1(ЦРБ)</t>
  </si>
  <si>
    <t>Теплотрасса котельной №5 (Почта)</t>
  </si>
  <si>
    <t>Теплотрасса котельной №4 (Школьная)</t>
  </si>
  <si>
    <t>теплотрасса котельной №14(Валамазская школа)</t>
  </si>
  <si>
    <t>теплотрасса котельной №9(Дебинская школа)</t>
  </si>
  <si>
    <t>теплотрасса котельной №11(Курьинская школа)</t>
  </si>
  <si>
    <t>теплотрасса котельной №12(Курьинский д/с)</t>
  </si>
  <si>
    <t>теплотрасса котельной №8(Барановская школа)</t>
  </si>
  <si>
    <t>теплотрасса котельной №10(Васильевская школа)</t>
  </si>
  <si>
    <t xml:space="preserve">теплотрасса котельной №13(Селеговская школа) </t>
  </si>
  <si>
    <t>Адрес</t>
  </si>
  <si>
    <t>Водопровод</t>
  </si>
  <si>
    <t>пер.Овражный, ул.Монтажников, ул.9-е Мая</t>
  </si>
  <si>
    <t>Сети водоснабжения в с.Кокман</t>
  </si>
  <si>
    <t>с.Кокман</t>
  </si>
  <si>
    <t xml:space="preserve">Сети водоснабжения </t>
  </si>
  <si>
    <t xml:space="preserve">сети водоснабжения </t>
  </si>
  <si>
    <t>сети водоснабжения</t>
  </si>
  <si>
    <t>Год ввода</t>
  </si>
  <si>
    <t xml:space="preserve">20 487 720,00 </t>
  </si>
  <si>
    <t>Сети водоснабжения</t>
  </si>
  <si>
    <t xml:space="preserve">Постановление Администрации муниципального образования "Красногорский район"О постановке на учет  вновь построенного объекта
«Сети водоснабжения в с.Кокман
Красногорского района»  от 31.12.2009 №1070
</t>
  </si>
  <si>
    <t xml:space="preserve">1 007 925,0 </t>
  </si>
  <si>
    <t>с.Курья ,ул.Юбилейная,6а(СОШ)</t>
  </si>
  <si>
    <t>с.Васильевское,ул.Школьная,д.3в</t>
  </si>
  <si>
    <t>с.Валамаз,ул.К.Маркса,д.8 б</t>
  </si>
  <si>
    <t>с.Дебы,ул.Школьная,д.30 в</t>
  </si>
  <si>
    <t>Теплотрасса котельной №2 (Администра ция)</t>
  </si>
  <si>
    <t>сети теплоснабжения</t>
  </si>
  <si>
    <t>Разрешение на ввод объекта в эксплуатацию от 05.09.2012г №RU18515000-9</t>
  </si>
  <si>
    <t xml:space="preserve">итого </t>
  </si>
  <si>
    <t>№п/п</t>
  </si>
  <si>
    <t>Удмуртская Республика, Красногорский район, д.Бараны, ул.Советская</t>
  </si>
  <si>
    <t>с.Большой Селег,ул.Советская,д.11 б</t>
  </si>
  <si>
    <t>наименование</t>
  </si>
  <si>
    <t>КЛ-0,4 кВ от ТП №125 Ф1ПС Дебы на новую модельную газовую котельную</t>
  </si>
  <si>
    <t>Удмуртская Республика, Красногорский район,с.Дебы, ул.Школьная</t>
  </si>
  <si>
    <t>1.Разрешения на ввод объекта в эксплуатацию от 06.11.2015 года №RU18515000-10-2015, выдавший орган: Администрация муниципального  образования  «Красногорский район». 2.Постановление Администрации  муниципального  образования  «Красногорский район» № 12 от 19.01.2016года.</t>
  </si>
  <si>
    <t>балансовая стоим, руб.</t>
  </si>
  <si>
    <t xml:space="preserve">основание внесения,дата </t>
  </si>
  <si>
    <t>№ регистр в Росреестре Дата регистр., кад номер</t>
  </si>
  <si>
    <t>сети водоснабжения по объекту: "Инженерное обеспечение ккр. Индивидуальной застройки в с.Красногорское Красногорского района"</t>
  </si>
  <si>
    <t>Передаточный акт объектов социально-культурного,коммунально-бытового назначения, передаваемых из собственности Удмуртской Республики в собственность муниципального образования "Красногорский район" по состоянию на 01 сентября2010 года, утвержден распоряжением Министерства имущественных отношений Удмуртской Республики от 27.10.2010 №1333-р</t>
  </si>
  <si>
    <t xml:space="preserve">Удмуртская Республика, Красногорский район, с.Курья </t>
  </si>
  <si>
    <t>Разрешение на ввод объекта в эксплуатацию от 26.03.2014 №RU18515000-4, выдавший орган:Администрация муниципального образования "Красногорский район"</t>
  </si>
  <si>
    <t>Удмуртская Республика, Красногорский район, с.Дебы</t>
  </si>
  <si>
    <t>Разрешение на ввод объекта в эксплуатацию от 28.12.2010 №RU18515000-29, выдавший орган:Администрация муниципального образования "Красногорский район"</t>
  </si>
  <si>
    <t xml:space="preserve">Сети водоснабжения в д.Багыр </t>
  </si>
  <si>
    <t>Удмуртская Республика, Красногорский район, д.Багыр</t>
  </si>
  <si>
    <t>Удмуртская Республика, Красногорский район, д.Шахрово</t>
  </si>
  <si>
    <t>Удмуртская Республика, Красногорский район, д.Каркалай</t>
  </si>
  <si>
    <t>Удмуртская Республика, Красногорский район, д.Артык</t>
  </si>
  <si>
    <t>Удмуртская Республика, Красногорский район, с. Васильевское</t>
  </si>
  <si>
    <t>Удмуртская Республика, Красногорский район, д.Старый Кеновай</t>
  </si>
  <si>
    <t>Удмуртская Республика, Красногорский район, д.Мельниченки</t>
  </si>
  <si>
    <t>Удмуртская Республика, Красногорский район, д.Чумаки</t>
  </si>
  <si>
    <t>Удмуртская Республика, Красногорский район, д.Мухино</t>
  </si>
  <si>
    <t>Удмуртская Республика, Красногорский район, д.Коровкинцы</t>
  </si>
  <si>
    <t>Удмуртская Республика, Красногорский район, д.Тараканово</t>
  </si>
  <si>
    <t>Удмуртская Республика, Красногорский район, д.Убытьдур- Потапово</t>
  </si>
  <si>
    <t>Удмуртская Республика, Красногорский район, д.Юшур</t>
  </si>
  <si>
    <t>Удмуртская Республика, Красногорский район, д.Рябово</t>
  </si>
  <si>
    <t>Удмуртская Республика, Красногорский район, д.Старое Кычино-Малягурт</t>
  </si>
  <si>
    <t>Удмуртская Республика, Красногорский район, д.Малая Игра</t>
  </si>
  <si>
    <t>18:15:028001:372</t>
  </si>
  <si>
    <t>18:15:034001:408</t>
  </si>
  <si>
    <t>18:15:000000:808</t>
  </si>
  <si>
    <t>18:15:000000:264</t>
  </si>
  <si>
    <t>18:15:052044:72</t>
  </si>
  <si>
    <t>18:15:000000:807</t>
  </si>
  <si>
    <t>18:15:000000:730</t>
  </si>
  <si>
    <t>18:15:052032:79</t>
  </si>
  <si>
    <t>теплотрасса котельной №7(Архангельская СОШ)</t>
  </si>
  <si>
    <t>с. Архангельское, ул.Новая,д4б</t>
  </si>
  <si>
    <t>18:15:023002:331</t>
  </si>
  <si>
    <t>18:15:033002:1083</t>
  </si>
  <si>
    <t>18:15:000000:806</t>
  </si>
  <si>
    <t>18:15:054001:288</t>
  </si>
  <si>
    <t>18:15:054003:415</t>
  </si>
  <si>
    <t>д.Бараны, ул.Советская, д.6 в</t>
  </si>
  <si>
    <t>18:15:026001:291</t>
  </si>
  <si>
    <t>18:15:000000:478</t>
  </si>
  <si>
    <t>18:15:036002:289</t>
  </si>
  <si>
    <t>д.Агриколь, ул. Восточная</t>
  </si>
  <si>
    <t>Удмуртская Республика, Красногорский район, д.Клабуки</t>
  </si>
  <si>
    <t>Воздушная линия 0,4 кВ</t>
  </si>
  <si>
    <t>Удмуртская Республика, Красногорский район, д.Большой Полом</t>
  </si>
  <si>
    <t>Решение Юкаменского районного суда  УР от 17.02.2017 №2-81/2017</t>
  </si>
  <si>
    <t>Воздушная линия 0,22 кВ</t>
  </si>
  <si>
    <t>Удмуртская Республика, Красногорский район, с.Красногорское,ул.Ленина</t>
  </si>
  <si>
    <t>Решение Юкаменского районного суда  УР от 21.02.2017 №2-80/2017</t>
  </si>
  <si>
    <t>Удмуртская Республика, Красногорский район, д.Новый Караул</t>
  </si>
  <si>
    <t>Канализационная насосная станция(корпусная блочная КНС с оборудованием)</t>
  </si>
  <si>
    <t>Канализационные сети</t>
  </si>
  <si>
    <t>Наружные сети канализации</t>
  </si>
  <si>
    <t>с.Красногорское, ул.Первомайская,26</t>
  </si>
  <si>
    <t>д.Ботаниха,ул.Полевая</t>
  </si>
  <si>
    <t>Наименование</t>
  </si>
  <si>
    <t>Газораспределительные сети д.Удмуртский Караул, с.Дебы, д.Тукташ, д.Старый Качкашур, д.Зотово Красногорского района Удмуртской Республики</t>
  </si>
  <si>
    <t>Газораспределительные сети д.Елово, д.Старый Кеновай,д.Артык Красногорского района Удмуртской Республики</t>
  </si>
  <si>
    <t>Удмуртская Республика, Красногорский район, д.Прохорово, д.Бурово</t>
  </si>
  <si>
    <t>Удмуртская Республика, Красногорский район, д.Вавилово</t>
  </si>
  <si>
    <t>Удмуртская Республика, Красногорский район, д.Бараны</t>
  </si>
  <si>
    <t>Удмуртская Республика, Красногорский район, с.Валамаз</t>
  </si>
  <si>
    <t>КЛ-0,4 кВ Ф4, Ф5 на здание гимназии от ЭТП-28 Ф1 Ф2 ПС Красногорье</t>
  </si>
  <si>
    <t>Удмуртская Республика, Красногорский район, с.Красногорское,ул.Советская</t>
  </si>
  <si>
    <t>Решение Юкаменского районного суда  УР от 14.12.2017 №2-439/2017,</t>
  </si>
  <si>
    <t>КЛ-0,4 кВ Ф4 от ЗТП-9 Ф1  ПС Красногорье на котельную (ЦРБ)</t>
  </si>
  <si>
    <t>КЛ-0,4 кВ Ф2  на школу от ТП-219 Ф2  ПС Бараны</t>
  </si>
  <si>
    <t>Удмуртская Республика, Красногорский район, с.Архангельское, ул.Новая</t>
  </si>
  <si>
    <t>Решение Юкаменского районного суда  УР от 14.12.2017 №2-436/2017,</t>
  </si>
  <si>
    <t>КЛ-0,4 кВ Ф3 и Ф4 на школу от ЗТП-86 Ф3Ф4 ПС Бараны</t>
  </si>
  <si>
    <t>Решение Юкаменского районного суда  УР от 14.12.2017 №2-435/2017,</t>
  </si>
  <si>
    <t>КЛ-0,4 кВ Ф3 на котельную  от ЗТП-49 Ф4 ПС Красногорье(почта)</t>
  </si>
  <si>
    <t>Решение Юкаменского районного суда  УР от 14.12.2017 №2-439/2017</t>
  </si>
  <si>
    <t>КЛ-0,4 кВ Ф1 от ТП-191 Ф8 ПС Курья на детский сад</t>
  </si>
  <si>
    <t>Удмуртская Республика, Красногорский район, с.Красногорское,ул.Кирова</t>
  </si>
  <si>
    <t>Удмуртская Республика, Красногорский район, с.Курья, ул.Советская</t>
  </si>
  <si>
    <t>Решение Юкаменского районного суда  УР от 14.12.2017 №2-440/2017</t>
  </si>
  <si>
    <t>КЛ-0,4 кВ Ф2 от ТП-191 Ф8 ПС Курья на детский сад</t>
  </si>
  <si>
    <t>КЛ-0,4 кВ Ф1 от ТП-176 Ф8 ПС Курья на здание школы</t>
  </si>
  <si>
    <t>Удмуртская Республика, Красногорский район, с.Курья, ул.Юбилейная</t>
  </si>
  <si>
    <t>КЛ-0,4 кВ Ф2 на здание  СДК Дебинский  от  ТП-124 Ф1 ПС Дебы</t>
  </si>
  <si>
    <t>Удмуртская Республика, Красногорский район, с.Дебы, ул.Школьная</t>
  </si>
  <si>
    <t>Решение Юкаменского районного суда  УР от 14.12.2017 №2-437/2017</t>
  </si>
  <si>
    <t>КЛ-0,4 кВ Ф1, Ф2 на здание  школы от  ТП-125 Ф1 ПС Дебы</t>
  </si>
  <si>
    <t>Удмуртская Республика, Красногорский район, с.Валамаз, ул.Свободы</t>
  </si>
  <si>
    <t>ТП-155П  Ф2 ПС Валамаз "Лыжный цех"</t>
  </si>
  <si>
    <t>Решение Юкаменского районного суда  УР от 20.12.2017 №2-438/2017</t>
  </si>
  <si>
    <t>КЛ-0,4 кВ Ф3  на школу от ТП-218 Ф1  ПС Бараны</t>
  </si>
  <si>
    <t>Удмуртская Республика, Красногорский район, д.Мухино, ул.Черниговская, д.4, пом.1</t>
  </si>
  <si>
    <t>18:15:059001:177</t>
  </si>
  <si>
    <t>Удмуртская Республика, Красногорский район, с.Красногорское, ул.Пряженникова, ул.Аэродромная, ул.Удмуртская</t>
  </si>
  <si>
    <t>разрешения на ввод объекта в эксплуатацию от 26.12.2016 года  №RU18515000-12-2016 выдавший орган:Администрация муниципального образования "Красногорский район"</t>
  </si>
  <si>
    <t>протяжен ность, м</t>
  </si>
  <si>
    <t>Удмуртская Республика, Красногорский район,с.Красногорское, ул.Первомайская,26, освещенная лыжная трасса</t>
  </si>
  <si>
    <t>Распоряжение Министерства имущественных отношений Удмуртской Республики от 25.12.2008г №1646-р</t>
  </si>
  <si>
    <t>31.08.2009г</t>
  </si>
  <si>
    <t>Удмуртская Республика, Красногорский район, д.Ботаниха</t>
  </si>
  <si>
    <t>Удмуртская Республика, Красногорский район, д.Удмуртский Караул</t>
  </si>
  <si>
    <t>кадастровый номер</t>
  </si>
  <si>
    <t>д.Бараны(от школы до ул.Набережная, д.14)</t>
  </si>
  <si>
    <t>1 435 275,96</t>
  </si>
  <si>
    <t>Скважина с.Красногорское ул.Комсомольская</t>
  </si>
  <si>
    <t>132 838,00</t>
  </si>
  <si>
    <t>28 173,00</t>
  </si>
  <si>
    <t>Скважина 145 Агриколь ул.Восточная</t>
  </si>
  <si>
    <t>135 991,00</t>
  </si>
  <si>
    <t>548 000,00</t>
  </si>
  <si>
    <t>1 160 442,00</t>
  </si>
  <si>
    <t>115 084,00</t>
  </si>
  <si>
    <t>60 139,00</t>
  </si>
  <si>
    <t>8 987,00</t>
  </si>
  <si>
    <t>100 730,00</t>
  </si>
  <si>
    <t>55 703,00</t>
  </si>
  <si>
    <t>75 382,00</t>
  </si>
  <si>
    <t>Удмуртская Республика, Красногорский район, с. Красногорское, ул. Ленина</t>
  </si>
  <si>
    <t>Постановление Верховного совета…..</t>
  </si>
  <si>
    <t>Удмуртская Республика, Красногорский район, с. Красногорское, ул. Мира</t>
  </si>
  <si>
    <t>сАрхангельское</t>
  </si>
  <si>
    <t>ул.Юбилейная</t>
  </si>
  <si>
    <t>ул. Строительная</t>
  </si>
  <si>
    <t>пер.Школьный</t>
  </si>
  <si>
    <t>ул.Первомайская</t>
  </si>
  <si>
    <t>пер.Восточный</t>
  </si>
  <si>
    <t>пер.Дорожный</t>
  </si>
  <si>
    <t>ул.Дружбы</t>
  </si>
  <si>
    <t>пер.Комсомольский</t>
  </si>
  <si>
    <t>ул. Красногорская</t>
  </si>
  <si>
    <t>ул.Луначарского</t>
  </si>
  <si>
    <t>пер.Луначарского</t>
  </si>
  <si>
    <t>ул.Полевая</t>
  </si>
  <si>
    <t>пер.Прудовый</t>
  </si>
  <si>
    <t>ул.Пушкина</t>
  </si>
  <si>
    <t>пер.Северный</t>
  </si>
  <si>
    <t>пер.Советский</t>
  </si>
  <si>
    <t>пер.Строительный</t>
  </si>
  <si>
    <t xml:space="preserve"> На основании Распоряжения Министерства имущественных отношений Удмуртской Республики   №381-р от 26.03.2008года о приеме  в муниципальную собственность водопровода(П230от21.04.2008)</t>
  </si>
  <si>
    <t>18:15:052052:77</t>
  </si>
  <si>
    <t>Оперативное управление, № 18-18-14/002/2012-184 от 27.06.2012</t>
  </si>
  <si>
    <t>Нежилое здание</t>
  </si>
  <si>
    <t>Удмуртская Республика, Красногорский район, с.Дёбы, ул. Школьная, д.4</t>
  </si>
  <si>
    <t>Удмуртская Республика, Красногорский район, д.Мухино, ул.Черниговская, д.7</t>
  </si>
  <si>
    <t>18:15:059002:62</t>
  </si>
  <si>
    <t>Нежилое помещение: Артыкский сельский клуб</t>
  </si>
  <si>
    <t>Удмуртская Республика, Красногорский район, д.Артык, ул. Ключевая, д.34</t>
  </si>
  <si>
    <t>Нежилое здание: Малягуртский сельский дом культуры</t>
  </si>
  <si>
    <t>Нежилое здание: Районный дом культуры</t>
  </si>
  <si>
    <t>Удмуртская Республика, Красногорский район, с.Красногорское, ул. Ленина, д.68</t>
  </si>
  <si>
    <t>Нежилое здание: Музей</t>
  </si>
  <si>
    <t>Удмуртская Республика, Красногорский район, с.Красногорское, ул. Ленина, д.48</t>
  </si>
  <si>
    <t>Нежилое здание: Валамазский сельский дом культуры</t>
  </si>
  <si>
    <t>Удмуртская Республика, Красногорский район, с.Валамаз, ул.Ленина, д.5</t>
  </si>
  <si>
    <t>Удмуртская Республика, Красногорский район, с.Кокман, ул.Школьная, д.13в</t>
  </si>
  <si>
    <t>Удмуртская Республика, Красногорский район, с.Дебы, ул.Школьная, д.30</t>
  </si>
  <si>
    <t>18:15:036002:253</t>
  </si>
  <si>
    <t>Удмуртская Республика, Красногорский район, с.Васильевское, ул.Школьная, д.3</t>
  </si>
  <si>
    <t>Удмуртская Республика, Красногорский район, с.Кокман, ул.Школьная, д.13а</t>
  </si>
  <si>
    <t>18:15:052054:48</t>
  </si>
  <si>
    <t>Удмуртская Республика, Красногорский район, с.Красногорское, ул. Ленина, д.50</t>
  </si>
  <si>
    <t>Удмуртская Республика, Красногорский район, с.Курья, ул.Юбилейная, д.6</t>
  </si>
  <si>
    <t>Удмуртская Республика, Красногорский район, с.Большой Селег, ул.Советская, д.11</t>
  </si>
  <si>
    <t>Удмуртская Республика, Красногорский район, с.Курья, ул.Советская, д.54</t>
  </si>
  <si>
    <t>Удмуртская Республика, Красногорский район, с.Архангельское, ул.Новая, д.4</t>
  </si>
  <si>
    <t>Удмуртская Республика, Красногорский район, д.Бараны, ул.Советская, д.6а</t>
  </si>
  <si>
    <t>Удмуртская Республика, Красногорский район, с.Валамаз, ул.Карла Маркса, д.8</t>
  </si>
  <si>
    <t>Удмуртская Республика, Красногорский район, с.Красногорское, ул.Первомайская, д.10а</t>
  </si>
  <si>
    <t>Удмуртская Республика, Красногорский район, с.Красногорское, ул.Первомайская, д.4</t>
  </si>
  <si>
    <t>Удмуртская Республика, Красногорский район, д.Малягурт, ул. Центральная, д.2</t>
  </si>
  <si>
    <t>Удмуртская Республика, Красногорский район, с.Кокман, ул.Центральная, д.14</t>
  </si>
  <si>
    <t>Удмуртская Республика, Красногорский район, с.Красногорское, ул.Ленина, д.55</t>
  </si>
  <si>
    <t>18:15:000000:387</t>
  </si>
  <si>
    <t>Удмуртская Республика, Красногорский район, с.Красногорское, ул.Ленина, д.64Б</t>
  </si>
  <si>
    <t>Нежилое здание: Гараж</t>
  </si>
  <si>
    <t>18:15:052042:40</t>
  </si>
  <si>
    <t>Удмуртская Республика, Красногорский район, с.Красногорское, ул.Первомайская, д.26</t>
  </si>
  <si>
    <t>Распоряжение Министерства имущественных отношений Удмуртской Республики "О передаче от государственного учреждения  "Управление капитального строительства Правительства УР" в собственность муниципального образования "Красногорский район" завершенного строительством объекта "Лыжная база в с.Красногорское" от  25.12.2008 №1646-р                                                                Передаточный акт объектов социально-культурного, коммунально-бытового назначения , передаваемых от ГУ "Управление капитального строительства..."                                                                                    Поствановление Администрации муниципального образования "Красногорский район" УР "О принятии в муниципальную собственность объекта "Лыжная база" от 27.10.2010 г.</t>
  </si>
  <si>
    <t>Удмуртская Республика, Красногорский район, с.Красногорское, пер.Депутатский, д.17 а</t>
  </si>
  <si>
    <t>18:15:052033:95</t>
  </si>
  <si>
    <t xml:space="preserve">Удмуртская Республика, Красногорский район, с.Красногорское, ул.Ленина, д.64                                          </t>
  </si>
  <si>
    <t xml:space="preserve">8,9,10,11,12,14,15,16,17,18; </t>
  </si>
  <si>
    <t>Нежилое здание: мойка с/х машин</t>
  </si>
  <si>
    <t>Удмуртская Республика, Красногорский район, с.Красногорское, пер.Депутатский, д.23 и</t>
  </si>
  <si>
    <t>Нежилое здание: Васильевский сельский дом культуры</t>
  </si>
  <si>
    <t>Удмуртская Республика, Красногорский район, с.Васильевское, ул.Советская, д.20</t>
  </si>
  <si>
    <t>18:15:034001:350</t>
  </si>
  <si>
    <t>Удмуртская Республика, Красногорский район, с.Красногорское, пер.Депутатский, д.23 г</t>
  </si>
  <si>
    <t>Удмуртская Республика, Красногорский район, д.Багыр, ул.Новая, д.7</t>
  </si>
  <si>
    <t>18:15:024001:296</t>
  </si>
  <si>
    <t>пожарный водопровод</t>
  </si>
  <si>
    <t>Удмуртская Республика, Красногорский район, д.Багыр, ул.Новая,7</t>
  </si>
  <si>
    <t>26,27,28,(МФЦ)</t>
  </si>
  <si>
    <t>Разрешение на ввод объекта в эксплуатацию от 04.02.2019 №18-ru18515000-1-2019                                        Постановление "О предоставлении земельного участка в постоянное (бессрочное) пользование" от 29.12.2016 г. №943</t>
  </si>
  <si>
    <t>наружные сети водопровода</t>
  </si>
  <si>
    <t>Разрешение на ввод объекта в эксплуатацию от 04.02.2019 №18-ru18515000-1-2019                                        Постановление "О предоставлении земельного участка в постоянное (бессрочное) пользование" от 29.12.2016 г. №944</t>
  </si>
  <si>
    <t>18:15:024001:297</t>
  </si>
  <si>
    <t>18:15:024001:302</t>
  </si>
  <si>
    <t>Сети газоснабжения д.Багыр, ул.Новая,7</t>
  </si>
  <si>
    <t>Наружные сети электроснабжения</t>
  </si>
  <si>
    <t>Наружные сети связи</t>
  </si>
  <si>
    <t>Разрешение на ввод объекта в эксплуатацию от 04.02.2019 №18-ru18515000-1-2019, выдавший орган: Администрация муниципального  образования  «Красногорский район»                                        Постановление "О предоставлении земельного участка в постоянное (бессрочное) пользование" от 29.12.2016 г. №944, выдавший орган: Администрация муниципального  образования  «Красногорский район»</t>
  </si>
  <si>
    <t>Нежилое здание: Здание инфекционного отделения (Дом ремесел)</t>
  </si>
  <si>
    <t>Нежилое помещение: Мухинский СК: Мухинская библиотека</t>
  </si>
  <si>
    <t>Нежилое здание: МКДОУ Малягуртский детский сад</t>
  </si>
  <si>
    <t>Удмуртская Республика, Красногорский район, д.Старое Кычино, ул.Рябиновая, 43</t>
  </si>
  <si>
    <t>Нежилое здание: МБДОУ Красногорский детский сад №1</t>
  </si>
  <si>
    <t>Нежилое здание: МБДОУ Красногорский детский сад №2</t>
  </si>
  <si>
    <t>Нежилое здание: МКДОУ Дебинская средняя общеобразовательная школа</t>
  </si>
  <si>
    <t>Нежилое здание:  Детские ясли-сад на 144 места и МБДОУ детский сад №3</t>
  </si>
  <si>
    <t>Нежилое здание:  МБДОУ Курьинская средняя общеобразовательная школа</t>
  </si>
  <si>
    <t>Удмуртская Республика, Красногорский район, с.Красногорское, ул.Советская, д.2</t>
  </si>
  <si>
    <t>Нежилое здание: Склад МБОУ Валамазская СОШ</t>
  </si>
  <si>
    <t>Нежилое здание: Гараж (Красногорская СОШ)</t>
  </si>
  <si>
    <t>Нежилое здание: Кокманский сельский дом культуры (здание школы)</t>
  </si>
  <si>
    <t>Нежилое здание: Кокманский сельский дом культуры (здание спортзала)</t>
  </si>
  <si>
    <t>Удмуртская Республика, Красногорский район, с.Васильевское</t>
  </si>
  <si>
    <t>ООО "Энергия"</t>
  </si>
  <si>
    <t>Здание поликлиники - Курья</t>
  </si>
  <si>
    <t>склад деревянный</t>
  </si>
  <si>
    <t>Склад на территории</t>
  </si>
  <si>
    <t>склад под материалы</t>
  </si>
  <si>
    <t>склад технический</t>
  </si>
  <si>
    <t>Удмуртская Республика, Красногорский район, с.Красногорское, ул.Советская, д.3Б</t>
  </si>
  <si>
    <t>Оперативное управление</t>
  </si>
  <si>
    <t>18:15:052033:78</t>
  </si>
  <si>
    <t>18:15:028001:360</t>
  </si>
  <si>
    <t>18:15:054003:376</t>
  </si>
  <si>
    <t>18:15:034001:361</t>
  </si>
  <si>
    <t xml:space="preserve">сети канализации </t>
  </si>
  <si>
    <t>Удмуртская Республика, Красногорский район, д. Большой Полом</t>
  </si>
  <si>
    <t>аренда</t>
  </si>
  <si>
    <t>Водопроводы в оперативном управлении на балансах МУ</t>
  </si>
  <si>
    <t>наружные сети водопровода 51 п.м.</t>
  </si>
  <si>
    <t>оперативное управление</t>
  </si>
  <si>
    <t>сети наружного освещения0,444 км</t>
  </si>
  <si>
    <t>сети телефонизации 0,168 км</t>
  </si>
  <si>
    <t>теневые навесы (Литер Н1,Н2,Н3,Н4,Н5,Н6,Н7,Н8)</t>
  </si>
  <si>
    <t>благоустройство территории (проезд, дорожки, физ.-спорт.-ая площ-ка,огражденине</t>
  </si>
  <si>
    <t>Пожарные резервуары (емк. 2х100 куб.м)</t>
  </si>
  <si>
    <t>Беговые дорожки и площадки стадиона</t>
  </si>
  <si>
    <t>Волейбольная площадка</t>
  </si>
  <si>
    <t>Площадка для игры в хоккей</t>
  </si>
  <si>
    <t>Сети связи (420 м) МБОУ ДОД  ДЮСШ Красногорского района</t>
  </si>
  <si>
    <t>Сети газопровода высокого давления (41 м)</t>
  </si>
  <si>
    <t>ИТОГО в ОУ</t>
  </si>
  <si>
    <t>Итого в казне</t>
  </si>
  <si>
    <t>Итого МО</t>
  </si>
  <si>
    <t>ВСЕГО по МО</t>
  </si>
  <si>
    <t xml:space="preserve">Итого </t>
  </si>
  <si>
    <t>Благоустройство территории МАУ ДОД  ДЮСШ Красногорского района</t>
  </si>
  <si>
    <t>Газопровод высокого давления  д.Падера- с.Красногорское (от ПК 44 до ПК 157+60) протяженностью 11518 п.м., газопровод на д.Ахмади протяженностью 2746 п.м. (1 очередь)</t>
  </si>
  <si>
    <t xml:space="preserve">Инв.№ 3444 </t>
  </si>
  <si>
    <t>Часть межпоселкового газопровода высокого давления д.Падера-с.Красногорское УР                   (II очередь) и отводы на д.Бараны и на с.Архангельское</t>
  </si>
  <si>
    <t xml:space="preserve">Инв.№ 17041 </t>
  </si>
  <si>
    <t>Газопровод низкого давления газоснабжения д.Бараны</t>
  </si>
  <si>
    <t xml:space="preserve">Инв.№ 17074  </t>
  </si>
  <si>
    <t>Газоснабжение жилой зоны д.Бараны Красногорского района</t>
  </si>
  <si>
    <t>Инв.№ 17075 от 09.10.2009г.</t>
  </si>
  <si>
    <t>Газоснабжение жилой зоны с.Красногорское</t>
  </si>
  <si>
    <t>Инв.№ 17076 от 09.10.2009г.</t>
  </si>
  <si>
    <t>Газопроводы распределительные с.Красногорское ( 1 очередь)</t>
  </si>
  <si>
    <t>Инв.№ 17077 от 14.10.2009г.</t>
  </si>
  <si>
    <t>Газопроводы распределительные .с.Архангельское</t>
  </si>
  <si>
    <t>Газопроводы распределительные с.Красногорское (3 очередь)</t>
  </si>
  <si>
    <t>Инв.№ 16978 от 26.11.2008г.</t>
  </si>
  <si>
    <t>Газоснабжение жилой зоны д.Бараны</t>
  </si>
  <si>
    <t>Инв №16997 от 02.03.2012г.</t>
  </si>
  <si>
    <t>Расширение газораспределительных сетей с. Красногорское УР</t>
  </si>
  <si>
    <t xml:space="preserve">Инв.№ 17500 </t>
  </si>
  <si>
    <t>18:15:000000:720</t>
  </si>
  <si>
    <t>18:15:000000:815</t>
  </si>
  <si>
    <t>18:15:000000:809</t>
  </si>
  <si>
    <t>итого</t>
  </si>
  <si>
    <t>Наименование газопровода</t>
  </si>
  <si>
    <t>Протяженность, км</t>
  </si>
  <si>
    <t>Проведена техническая инвентаризация</t>
  </si>
  <si>
    <t>Документы-основания</t>
  </si>
  <si>
    <t xml:space="preserve"> реквизиты технического паспорта (инв.№)</t>
  </si>
  <si>
    <t>Кадастровый номер</t>
  </si>
  <si>
    <t>реквизиты свидетельства о государственной регистрации права собственности</t>
  </si>
  <si>
    <t>Постановление Администрации Красногорского района УР о приеме в муниципальную собственнсоть Красногорского района газопроводв высокого давления от ПК 44 до ПК 157+60 от Д.Падера до с.Красногорское от 13.10.2003 №633   Распоряжение Министерства имущественных отношений УР "О передаче в муниципальную собственность Красногорского района УР объектов газового хозяйства" от 16.12.2004 №933-р                                                                             Акт приема-передачи основных средств от 17.10.2003</t>
  </si>
  <si>
    <t xml:space="preserve">Распоряжение Министерства имущественных отношений УР "О передаче в муниципальную собственность Красногорского района УР объектов газового хозяйства" №933-р от 16.12.2004 г.         Распоряжение Министерства имущественных отношений УР "О внесении дополнений в распоряжение Минимущества Удмуртии от 16 декабря 2004 г. №933-р" от 26.09.2008 №1251-р   </t>
  </si>
  <si>
    <t xml:space="preserve">Распоряжение Министерства имущественных отношений УР №1494-р от 09.12.2008 г. "О передаче в собственность муниципального образования "Красногорский район" завершенного строительством объекта "Газаоснабжение жилой зоны д.Бараны Красногорского района УР"                                               Акт приемки-передачи основных средств </t>
  </si>
  <si>
    <t>Постановление Администрации муниципального образовния "Красногорский район" "О принятии в муниципальную собственность объекта "Расширение газораспределительных сетей .Красногорское УР" от 32.12.2010 № 1234                               Акт (накладная) приемки-передачи основных средств от 18.10.2010                                                                                     Муниципальный контракт от 07.12.2009 №23</t>
  </si>
  <si>
    <t>Передаточный акт недвижимого имущества, передаваемого в собственность муниципального образования "Красногорский район" по состоянию на 13.02.2014 года от 13.02.2014 №176-р</t>
  </si>
  <si>
    <t>Распоряжение "О включении завершенного строительством объекта газоснабжения в состав имущества казны УР и его передаче объекта недвижимого имущества из собственности УР в собственность муиципального образования "Красногорский район" от 09.03.2016 №345-р</t>
  </si>
  <si>
    <t>Распоряжение "О включении завершенного строительством объекта газоснабжения в состав имущества казны УР и его передаче объекта недвижимого имущества из собственности УР в собственность муиципального образования "Красногорский район" от 12.02.2016 №198-р</t>
  </si>
  <si>
    <t>Удмуртская Республика, Красногорский район, с. Красногорское, ул. Советская, д. ЗА</t>
  </si>
  <si>
    <t>1975, пристрой 1990 г.</t>
  </si>
  <si>
    <t>Здание котельной № 1 (ЦРБ) с пристроем и земельным участком под ними</t>
  </si>
  <si>
    <t>Удмуртская Республика, Красногорский район, с. Красногорское, ул. Ленина, д. 64А</t>
  </si>
  <si>
    <t>Здание котельной № 2 (Администрация) с пристроем и земельным участком под ними</t>
  </si>
  <si>
    <t>1969 г., пристрой 2000 г.</t>
  </si>
  <si>
    <t>18:15:052055:76</t>
  </si>
  <si>
    <t>Здание котельной № 5 (Почта)</t>
  </si>
  <si>
    <t>Удмуртская Республика, Красногорский район, с. Красногорское, ул. Кирова, дом 5 "А"</t>
  </si>
  <si>
    <t>Сети водоснабжения ул. Прудовая</t>
  </si>
  <si>
    <t>Сети водоснабжения пер. Школьный</t>
  </si>
  <si>
    <t>ул. Прудовая</t>
  </si>
  <si>
    <t>водопроводные сети ул. Юбилейная</t>
  </si>
  <si>
    <t>есть техпаспорт</t>
  </si>
  <si>
    <t>КЛ-0,38 кВ (освещенная лыжная трасса)</t>
  </si>
  <si>
    <t>незарегистр</t>
  </si>
  <si>
    <t>Наименование имущества</t>
  </si>
  <si>
    <t>№ скважины</t>
  </si>
  <si>
    <t>№ и дата регистрации в Росреестре,  кадастровый номер</t>
  </si>
  <si>
    <t>скважины и каптажи</t>
  </si>
  <si>
    <t>Скважина водозаборная</t>
  </si>
  <si>
    <t>Удмуртская Республика, Красногорский район, д. Коровкинцы</t>
  </si>
  <si>
    <t>№516</t>
  </si>
  <si>
    <t>отсутствует</t>
  </si>
  <si>
    <t>Удмуртская Республика, Красногорский район, д. Малая Игра</t>
  </si>
  <si>
    <t>№452</t>
  </si>
  <si>
    <t>Удмуртская Республика, Красногорский район, д. Ст. Кычино, д. Малягурт</t>
  </si>
  <si>
    <t>№758</t>
  </si>
  <si>
    <t>Удмуртская Республика, Красногорский район, д. Рябово</t>
  </si>
  <si>
    <t>№451</t>
  </si>
  <si>
    <t>Удмуртская Республика, Красногорский район, д. Тараканово</t>
  </si>
  <si>
    <t>№398</t>
  </si>
  <si>
    <t>Удмуртская Республика, Красногорский район, д. Тура</t>
  </si>
  <si>
    <t>№938</t>
  </si>
  <si>
    <t>Удмуртская Республика, Красногорский район, д. Юшур</t>
  </si>
  <si>
    <t>№288</t>
  </si>
  <si>
    <t>Удмуртская Республика, Красногорский район, д. Новый Караул</t>
  </si>
  <si>
    <t>№534</t>
  </si>
  <si>
    <t>№144</t>
  </si>
  <si>
    <t>Удмуртская Республика, Красногорский район, д. Каркалай</t>
  </si>
  <si>
    <t>№250</t>
  </si>
  <si>
    <t>Удмуртская Республика, Красногорский район, д. Мельниченки</t>
  </si>
  <si>
    <t>№148</t>
  </si>
  <si>
    <t>№421</t>
  </si>
  <si>
    <t>Удмуртская Республика, Красногорский район, д. Старый Кеновай</t>
  </si>
  <si>
    <t>№92</t>
  </si>
  <si>
    <t>Удмуртская Республика, Красногорский район, д. Чумаки</t>
  </si>
  <si>
    <t>№235</t>
  </si>
  <si>
    <t>Удмуртская Республика, Красногорский район, д. Шахрово</t>
  </si>
  <si>
    <t>№496</t>
  </si>
  <si>
    <t>Удмуртская Республика, Красногорский район, д. Бараны</t>
  </si>
  <si>
    <t>№497</t>
  </si>
  <si>
    <t>№300</t>
  </si>
  <si>
    <t>Удмуртская Республика, Красногорский район, д. Прохорово, д.Бурово</t>
  </si>
  <si>
    <t>№238</t>
  </si>
  <si>
    <t>Удмуртская Республика, Красногорский район, д. Вавилово</t>
  </si>
  <si>
    <t>№128</t>
  </si>
  <si>
    <t>Удмуртская Республика, Красногорский район, д. Удмуртский Караул</t>
  </si>
  <si>
    <t>№126</t>
  </si>
  <si>
    <t>Каптажное сооружение</t>
  </si>
  <si>
    <t>Удмуртская Республика, Красногорский район,д. Клабуки</t>
  </si>
  <si>
    <t>Удмуртская Республика, Красногорский район, д.Убытьдур, д.Потапово</t>
  </si>
  <si>
    <t xml:space="preserve">Водонапорные башни </t>
  </si>
  <si>
    <t xml:space="preserve">водонапорная башня </t>
  </si>
  <si>
    <t>Удмуртская Республика, Красногорский район, д. Клабуки</t>
  </si>
  <si>
    <t>Удмуртская Республика, Красногорский район, д. Малягурт, д.Ст. Кычино</t>
  </si>
  <si>
    <t>Удмуртская Республика, Красногорский район, д. Убытьдур, д.Потапово</t>
  </si>
  <si>
    <t>Удмуртская Республика, Красногорский район, д. Мухино</t>
  </si>
  <si>
    <t>Удмуртская Республика, Красногорский район, д. Ст. Кеновай</t>
  </si>
  <si>
    <t>Удмуртская Республика, Красногорский район, д. Удм. Караул</t>
  </si>
  <si>
    <t>Бочки</t>
  </si>
  <si>
    <t>бочка</t>
  </si>
  <si>
    <t>Удмуртская Республика, Красногорский район, д. Артык</t>
  </si>
  <si>
    <t>Котельная №15(Котельная установка с дымовой трубой ТКУ-200 Квт(ДЮСШ))</t>
  </si>
  <si>
    <t>18:15:007001:1184</t>
  </si>
  <si>
    <t>Здание котельной №7(Архангельская СОШ)Газовая транспортабельная котельная с двумя водонагрейными котлами КВГ-250, подводящиий газопровод (надз. 11,5, подз.85)</t>
  </si>
  <si>
    <t>УР, Красногорский муниципальный район, Сельское поселение "Прохоровское", Бараны деревня, Советская улица, 6г</t>
  </si>
  <si>
    <t>здание котельная №8(Барановская СОШ)</t>
  </si>
  <si>
    <t>Удмуртская Республика, Красногорский район, с. Красногорское, ул. Лесная, дом 8 "К"</t>
  </si>
  <si>
    <t>Удмуртская Респ, Красногорский р-н, Красногорское с</t>
  </si>
  <si>
    <t>Очистные сооружения с.Красногорское</t>
  </si>
  <si>
    <t>18:15:052014:137</t>
  </si>
  <si>
    <t>Удмуртская Республика, Красногорский район, с.Дебы, ул.школьная, 30б</t>
  </si>
  <si>
    <t>Постановление Администрации МО "Красногорский район" от 19.01.2016 №12</t>
  </si>
  <si>
    <t>Канализационные сети (котельная Дебинская СОШ)</t>
  </si>
  <si>
    <t>с.Дебы, ул. Школьная, 30б</t>
  </si>
  <si>
    <t>Постановление Администрации №12 от 19.01.2016</t>
  </si>
  <si>
    <t>с.Красногорское, ул.Первомайская,26Б</t>
  </si>
  <si>
    <t>18:15:007001:1185</t>
  </si>
  <si>
    <t>Постановление "О разграничении государственной собственности в Российской Федерации на
федеральную собственность, государственную собственность республик в составе Российской
Федерации, краев, областей, автономной области, автономных округов, городов Москвы и Санкт-
Петербурга и муниципальную собственность", № 3020-1, Выдан 27.12.1991 Верховный Совет</t>
  </si>
  <si>
    <t>18:15:029001:395</t>
  </si>
  <si>
    <t>Сети канализации (Курьинская СОШ)  (d=150mm, L=509,43m)</t>
  </si>
  <si>
    <t xml:space="preserve">Красногорский муниципальный район, сельское
поселение Курьинское, Курья село, Юбилейная улица, сооружение (канализационные сети Курьинской
СОШ), 6б
</t>
  </si>
  <si>
    <t>18:15:000000:1122</t>
  </si>
  <si>
    <t>18:15:026001:413</t>
  </si>
  <si>
    <t>Наружные сети канализации д.Бараны (от школы до ул. Набережная,14)</t>
  </si>
  <si>
    <t>Постановление "О разграничении государственной собственности в Российской Федерации на
федеральную собственность, государственную собственность республик в составе Российской
Федерации, краев, областей, автономной области, автономных округов</t>
  </si>
  <si>
    <t>18:15:033002:1066</t>
  </si>
  <si>
    <t>очистные сооружения с.Курья (Курьинская СОШ)</t>
  </si>
  <si>
    <t>18:15:054002:567</t>
  </si>
  <si>
    <t>18:15:000000:1127</t>
  </si>
  <si>
    <t>Дата включения в Реестр</t>
  </si>
  <si>
    <t>свидетельство государственной регистрации(№, дата)</t>
  </si>
  <si>
    <t>с.Красногорское,ул. Ленина, 64 в</t>
  </si>
  <si>
    <t>с.Красногорское, п. Школьный, 1"А"</t>
  </si>
  <si>
    <t>с.Красногорское, ул. Лесная, 8и</t>
  </si>
  <si>
    <t>вид пользования</t>
  </si>
  <si>
    <t>Наименование пользователя</t>
  </si>
  <si>
    <t>МАОУ ДО ДЮСШ Красногорского района</t>
  </si>
  <si>
    <t>оперативное  управление</t>
  </si>
  <si>
    <t>МБДОУ "Красногорский детский сад № 3"</t>
  </si>
  <si>
    <t>с.Красногорское, ул.Первомайская,д.26</t>
  </si>
  <si>
    <t>с.Красногорское, ул.Первомайская,д.4</t>
  </si>
  <si>
    <t>МКДОУ Багырский детский сад</t>
  </si>
  <si>
    <t>свидетельство  гос регистрации (№, дата)</t>
  </si>
  <si>
    <t>Документ-основание</t>
  </si>
  <si>
    <t>СЕТИ электроснабжения В ОПЕРАТИВНОМ УПРАВЛЕНИИ</t>
  </si>
  <si>
    <t>279 м, площадь 9,6 кв.м</t>
  </si>
  <si>
    <t>не передано обслуживающей организации</t>
  </si>
  <si>
    <t>муниципальная казна</t>
  </si>
  <si>
    <t>Удмуртская Республика, Красногорский район, с.Красногорское, ул. Первомайская, 4</t>
  </si>
  <si>
    <t>Наименование объекта</t>
  </si>
  <si>
    <t>свидетельство  регистрации(№, дата)</t>
  </si>
  <si>
    <t xml:space="preserve"> Удмуртская Республика, Красногорский муниципальный район, сельское
поселение Курьинское, Курья село, Юбилейная улица, (очистные сооружения) 6б</t>
  </si>
  <si>
    <t>МБОУ Курьинская СОШ</t>
  </si>
  <si>
    <t>очистные сооружения</t>
  </si>
  <si>
    <t>Постановление о разграничении №3020-1</t>
  </si>
  <si>
    <t>Постановление Администрации МО
"Красногорский район"№ 369 от 21.06.2005 
Распоряжение "О передаче от государственного учреждения "Управление капитального
строительства Правительства Удмуртской Республики" в собственность муниципального
образования "Красногорский район" УР законченного строительством объекта
"Средняя общеобразовательная школа на 132 учащихся с котельной в с.Курья", № 553-р, Выдан
31.05.2005 Министерство имущественных отношений УР</t>
  </si>
  <si>
    <t>общая площадь, кв. м, протяженность, м</t>
  </si>
  <si>
    <t>аренда (допсогл. №23 от 19.01.2016 г)</t>
  </si>
  <si>
    <t>18:15:036002:287</t>
  </si>
  <si>
    <t>зарегистрировать</t>
  </si>
  <si>
    <t xml:space="preserve">аренда </t>
  </si>
  <si>
    <t>МБОУ Барановская  СОШ</t>
  </si>
  <si>
    <t>Решение суда от 21.03.2019 г</t>
  </si>
  <si>
    <t>Муниципальная казна</t>
  </si>
  <si>
    <t>Разрешение на ввод объекта в эксплуатацию от 04.02.2019 №18-ru18515000-1-2019, выдавший орган: Администрация муниципального образования
"Красногорский район";
Постановление "О предоставлении земельного участка в постоянное (бессрочное) пользование" от 29.12.2016 №943, выдавший орган: Администрация
муниципального образования "Красногорский район"</t>
  </si>
  <si>
    <t xml:space="preserve"> 18:15:021001:548</t>
  </si>
  <si>
    <t>18:15:024001:301</t>
  </si>
  <si>
    <t>Котельная №14 (Валамазская СОШ)</t>
  </si>
  <si>
    <t>Распоряжение Министерства имущественных отношений Удмуртской Республики от 31 мая 2005 года №553-р «О передаче от государственного учреждения «Управление капитального строительства Правительства Удмуртской Республики» в собственность муниципального  образования  «Красногорский район» Удмуртской Республики законченного строительством объекта «Средняя общеобразовательная школа на 132 учащихся с котельной в с.Курья», Постановление Администрации 369 от 21.06.2005</t>
  </si>
  <si>
    <t>УР, Красногорский район, с.Красногорское, ул. Комсомольская, 36</t>
  </si>
  <si>
    <t>УР, Красногорский район, д. Агриколь, ул. Родниковая</t>
  </si>
  <si>
    <t>УР, Красногорский район, д.Багыр , ул.Новая,7</t>
  </si>
  <si>
    <t>УР, Красногорский район, с.Красногорское, ул.Первомайская,4</t>
  </si>
  <si>
    <t>Наружные сети канализации (д.с. №3)</t>
  </si>
  <si>
    <t xml:space="preserve">Сети самотечной х/б канализации </t>
  </si>
  <si>
    <t>Сети напорной х/б канализации</t>
  </si>
  <si>
    <t>Сети газоснабжения в оперативном управлении МУ</t>
  </si>
  <si>
    <t>18:15:000000:925</t>
  </si>
  <si>
    <t>Вид пользования, пользователь</t>
  </si>
  <si>
    <t>аренда ОАО Газпром</t>
  </si>
  <si>
    <t>оперативное управление МКДОУ Багырский д.с.</t>
  </si>
  <si>
    <t>оперативное управление ДЮСШ</t>
  </si>
  <si>
    <t>Постановление Верх Совета № 3020-1</t>
  </si>
  <si>
    <t>ул.Глазовская, пер. Глазовский</t>
  </si>
  <si>
    <t>ул.Кирова, ул. Заречная, ул. Набережная, ул. Цветочная, пер. Нагорный</t>
  </si>
  <si>
    <t>пер.Льнозаводской, ул. Энергетиков</t>
  </si>
  <si>
    <t>аренда ООО "Энергия"</t>
  </si>
  <si>
    <t>Итого в аренде</t>
  </si>
  <si>
    <t>Удмуртская Республика, Красногорский район, д.Тура</t>
  </si>
  <si>
    <t>ИТОГО водопроводные сети</t>
  </si>
  <si>
    <t>сети водоснабжения (Скважина водозаборная №144, водонапорная башня)</t>
  </si>
  <si>
    <t>УР, Красногорский район, с. Красногорское, ул. Барышникова, 13А/2</t>
  </si>
  <si>
    <t>Постановление Администрации МО "Красногорский район" №605 от 11.11.2020 г.</t>
  </si>
  <si>
    <t>Канализационные сети в оперативном управлении на балансах МУ</t>
  </si>
  <si>
    <t>Итого в оператвном управлении</t>
  </si>
  <si>
    <t>Первоначальная балансовая стоимость, руб.</t>
  </si>
  <si>
    <t>сети водоснабжения (скважина водозаборная №148, емкость для воды)</t>
  </si>
  <si>
    <t>сети водоснабжения (скважина водозаборная №92, водонапорная башня)</t>
  </si>
  <si>
    <t>сети водоснабжения (скважина водозаборная №235, водонапорная башня)</t>
  </si>
  <si>
    <t>сети водоснабжения (скважина водозаборная №496, водонапорная башня)</t>
  </si>
  <si>
    <t>сети водоснабжения (скважина водозаборная №250, водонапорная башня)</t>
  </si>
  <si>
    <t>сети водоснабжения (каптажное сооружение, емкость для воды)</t>
  </si>
  <si>
    <t>сети водоснабжения (кважина водозаборная №421, водонапорная башня)</t>
  </si>
  <si>
    <t>Водопроводные сети (скважина водозаборная №516, водонапорная башня)</t>
  </si>
  <si>
    <t>Водопроводные сети (водонапорная башня, каптажное сооружение)</t>
  </si>
  <si>
    <t>Водопроводные сети (скважина водозаборная №398, емкость для воды)</t>
  </si>
  <si>
    <t>Водопроводные сети (скважина водозаборная №288, емкость для воды)</t>
  </si>
  <si>
    <t>Водопроводные сети (каптажное сооружение, водонапорная башня)</t>
  </si>
  <si>
    <t>Водопроводные сети (скважина водозаборная №451, емкость для воды)</t>
  </si>
  <si>
    <t>Водопроводные сети (скважина водозаборная №758, водонапорная башня)</t>
  </si>
  <si>
    <t>Водопроводные сети (скважина водозаборная №452, водонапорная башня)</t>
  </si>
  <si>
    <t>Водопроводные сети (скважина водозаборная №534, водонапорная башня)</t>
  </si>
  <si>
    <t>Водопроводные сети (скважина водозаборная №238, водонапорная башня)</t>
  </si>
  <si>
    <t>Водопроводные сети (скважина водозаборная №128, водонапорная башня)</t>
  </si>
  <si>
    <t>Водопроводные сети (скважины водозаборные №497, №300, 2 водонапорные башни)</t>
  </si>
  <si>
    <t>водопроводные сети (скважина водозаборная №126, водонапорная башня)</t>
  </si>
  <si>
    <t xml:space="preserve">сети теплоснабжения </t>
  </si>
  <si>
    <t>Основание внесения в Реестр</t>
  </si>
  <si>
    <t>наружные сети водоснабжения</t>
  </si>
  <si>
    <t xml:space="preserve">Удмуртская Республика, Красногорский район, д.Багыр, ул.Новая,7  </t>
  </si>
  <si>
    <t>оперативное управление, МКДОУ Багырский д.с.</t>
  </si>
  <si>
    <t xml:space="preserve">Сети водопровода (109,6 м) </t>
  </si>
  <si>
    <t xml:space="preserve">оперативное управление МАОУ ДОД  ДЮСШ </t>
  </si>
  <si>
    <t>оперативное управление, МБДОУ ДС №3</t>
  </si>
  <si>
    <t>наружные сети газоснабжения</t>
  </si>
  <si>
    <t>18:15:000000:1151</t>
  </si>
  <si>
    <t>соглашение о передаче МО "Красногорский район" имущества МО "Агрикольское" от 23.12.2016</t>
  </si>
  <si>
    <t>соглашение о передаче МО "Красногорский район" имущества МО "Архангельское" от 27.03.2017</t>
  </si>
  <si>
    <t xml:space="preserve">Решение от 06.09.2017 №2-380/2017 Юкаменского районного суда УР </t>
  </si>
  <si>
    <t xml:space="preserve">Решение от 06.09.2017 №2-373/2017 Юкаменского районного суда УР </t>
  </si>
  <si>
    <t xml:space="preserve">Решение от 06.09.2017 №2-377/2017 Юкаменского районного суда УР </t>
  </si>
  <si>
    <t xml:space="preserve">Решение от 16.10.2018 №2-309/2018 Юкаменского районного суда УР </t>
  </si>
  <si>
    <t>Решение Юкаменского районного суда УР от 21.03.2019 г № 2-70/2019</t>
  </si>
  <si>
    <t>Наружное электроснабжение (ФОК)</t>
  </si>
  <si>
    <t>2020 г.</t>
  </si>
  <si>
    <t>МУП ЖКС хозяйственное ведение</t>
  </si>
  <si>
    <t>Наружное электроосвещение (стадион)</t>
  </si>
  <si>
    <t>УР, Красногорский район, с. Красногорское, ул. Барышникова, 13А/1</t>
  </si>
  <si>
    <t>Протяженность, м/площадь, кв.м</t>
  </si>
  <si>
    <t>Документы основания</t>
  </si>
  <si>
    <t>Вид пользования/пользователь</t>
  </si>
  <si>
    <t>оперативное управление МБДОУ ДС №3</t>
  </si>
  <si>
    <t>Удмуртская Республика, Красногорский район, с.Красногорское, ул. Первомайская, 26</t>
  </si>
  <si>
    <t>Выгреб</t>
  </si>
  <si>
    <t>50 куб. м</t>
  </si>
  <si>
    <t>18:15:024001:298</t>
  </si>
  <si>
    <t xml:space="preserve">пожарный резервуар (200 куб. м); </t>
  </si>
  <si>
    <t>год ввода в эксплуатацию</t>
  </si>
  <si>
    <t>Красногорский й район, 
Курья село, Юбилейная улица, 6</t>
  </si>
  <si>
    <t>оперативное управление МБДОУ ДС №4</t>
  </si>
  <si>
    <t>Удмуртская Республика, Красногорский район, с.Красногорское, ул. Первомайская,4</t>
  </si>
  <si>
    <t xml:space="preserve">спортивные сооружения в с. Красногорское Удмуртской Республики  (площадь 13683 кв.м) </t>
  </si>
  <si>
    <t>благоустройство объекта «Начальная общеобразовательная школа на 16 учащихся с детским садом»</t>
  </si>
  <si>
    <t>Постановление Администрации №812 от 11.11.2019 г.</t>
  </si>
  <si>
    <t>Скважина №722 (Ботаниха)</t>
  </si>
  <si>
    <t>1972 г.</t>
  </si>
  <si>
    <t>1995 г.</t>
  </si>
  <si>
    <t>Скважина №261 с.Красногорское пер. Школьный</t>
  </si>
  <si>
    <t>водонапорная башня с.Кокман</t>
  </si>
  <si>
    <t>скважина   СПК Красногорское</t>
  </si>
  <si>
    <t>водонапорная башня  СПК Красногорское</t>
  </si>
  <si>
    <t>Постановление Администрации №369 от 21.06.2005 г.</t>
  </si>
  <si>
    <t>водонапорная башня с.Курья 25 куб. м</t>
  </si>
  <si>
    <t>в составе водопроводных сетей</t>
  </si>
  <si>
    <t>водонапорная башня с. Дебы</t>
  </si>
  <si>
    <t>водонапорная башня д.Багыр</t>
  </si>
  <si>
    <t>Балансовая стоимость</t>
  </si>
  <si>
    <t>Год ввода в эксплуатацию</t>
  </si>
  <si>
    <t>Документ основание</t>
  </si>
  <si>
    <t>2008 (не эксплуатируется)</t>
  </si>
  <si>
    <t>Вид пользования (пользователь)</t>
  </si>
  <si>
    <t>Аренда ООО "Энергия"</t>
  </si>
  <si>
    <t xml:space="preserve"> Водонапорная башня д.Тура</t>
  </si>
  <si>
    <t>Водонапорная башня д. Большой Полом</t>
  </si>
  <si>
    <t>хозяйственное ведение МУП ЖКС</t>
  </si>
  <si>
    <t>Постановление Администрации МО "Красногорский район" №121 от 01.02.2010</t>
  </si>
  <si>
    <t>Постановление Администрации от 2008 г., Разрешение  №15 от 28.12.2007года и №24 от 8.12.2007года  на ввод объекта в эксплуатацию</t>
  </si>
  <si>
    <t>Постановление Администрации МО "Красногорский район" от 27.12.2007</t>
  </si>
  <si>
    <t>Постановление Администрации МО "Красногорский район" от 27.12.2006</t>
  </si>
  <si>
    <t>Скважина водозаборная №338 д. Б.Полом</t>
  </si>
  <si>
    <t>Скважина водозаборная №938 д. Тура</t>
  </si>
  <si>
    <t>Постановление Администрации муниципального образования "Красногорский район" О  принятии  в муниципальную собственность
муниципального образования "Красногорский район" сетей водоснабжения из собственности муниципального образования "Васильевское" от 22.04.2016 №347, соглашение о передаче муниципальному образованию "Красногорский район" имущества муниципального образования "Васильевское" от 18.03.2016</t>
  </si>
  <si>
    <t>скважина с.Красногорское ул.Лесная</t>
  </si>
  <si>
    <t>Аренда</t>
  </si>
  <si>
    <t>скважина №359 с.Красногорское пер.Нагорный</t>
  </si>
  <si>
    <t>18:15:000000:263</t>
  </si>
  <si>
    <t>18:15:000000:469</t>
  </si>
  <si>
    <t xml:space="preserve">П369 от 21.06.2005 г., Постановление Администрации муниципального образования «Красногорский район» от 04.04.2005года № 187 «О приеме в муниципальную собственность здания Курьинской средней школы с котельной и объектами инфраструктуры»
</t>
  </si>
  <si>
    <t>Постановление Администрации муниципального образования «Красногорский район» Удмуртской Республики «О постановке на учет вновь построенного объекта «Сети водоснабжения в с.Кокман  Красногорского района» от 31.12.2009 №1070.</t>
  </si>
  <si>
    <t>скважина № 20936 с.Кокман ул. Центральная</t>
  </si>
  <si>
    <t>АРТСкважина с.Курья №669А ул. Строительная</t>
  </si>
  <si>
    <t>Скважина №365 д.Зотово ул. Сиреневая</t>
  </si>
  <si>
    <t>Постановление Администрации муниципального образования «Красногорский район» Удмуртской Республики «О принятии в муниципальную собственность объекта  «Сети водоснабжения в с.Дебы  Красногорского района УР» от 31.12.2010 №1233.</t>
  </si>
  <si>
    <t>скважина 25982 с.Красногорское ул.Луначарского</t>
  </si>
  <si>
    <t>УР, с. Красногорское, ул. Комсомольская</t>
  </si>
  <si>
    <t>Скважина №791 д. Багыр</t>
  </si>
  <si>
    <t>Скважина №536 д. Багыр, ул. Новая</t>
  </si>
  <si>
    <t>УР, с. Красногорское</t>
  </si>
  <si>
    <t>была скважина ул. 9мая и водонапорная башня по Монтажников</t>
  </si>
  <si>
    <t>скважина И-93-89 с водонапорной башней ул. Труда</t>
  </si>
  <si>
    <t>УР, с. Красногорское, ул. Труда, сооружение 1В</t>
  </si>
  <si>
    <t>УР, с. Красногорское, ул. Монтажников, сооружение 2В</t>
  </si>
  <si>
    <t xml:space="preserve">скважина ПМК №767  с водонапорной башней пер.Льнозаводской </t>
  </si>
  <si>
    <t>УР, с. Красногорское, пер. Льнозаводской, сооружение 4А</t>
  </si>
  <si>
    <t>УР, с. Красногорское, ул. Советская,  сооружение 9Б</t>
  </si>
  <si>
    <t>УР, с. Красногорское, ул. Труда, сооружение 32 А</t>
  </si>
  <si>
    <t>УР, д. Агриколь, ул. Восточная</t>
  </si>
  <si>
    <t>УР, с. Курья, ул. Строительная</t>
  </si>
  <si>
    <t>УР, с. Кокман, ул. Центральная</t>
  </si>
  <si>
    <t>УР, с. Архангельское</t>
  </si>
  <si>
    <t>УР, д. Зотово</t>
  </si>
  <si>
    <t>УР, д. Зотово, ул. Сиреневая</t>
  </si>
  <si>
    <t>Скважина №811  д.Зотово</t>
  </si>
  <si>
    <t>с.Красногорское, ул. Советская, 2</t>
  </si>
  <si>
    <t>Общая площадь, кв. м</t>
  </si>
  <si>
    <t>Регистрационный №, дата</t>
  </si>
  <si>
    <t>Вид пользования</t>
  </si>
  <si>
    <t>Нежилое здание: Дебинский ЦСДК                                                   (Дом удмуртской культуры "Жильыртись ошмес")</t>
  </si>
  <si>
    <t xml:space="preserve">Оперативное управление (Свидетельство  № 18-18-14/003/2012-056
от 2012-11-19 )
 </t>
  </si>
  <si>
    <t>18:15:022001:73</t>
  </si>
  <si>
    <t xml:space="preserve">Оперативное управление (Свидетельство  № 18-18-14/002/2012-678 )
от 2012-11-08 </t>
  </si>
  <si>
    <t>18:15:057001:245</t>
  </si>
  <si>
    <t>18:15:052044:34</t>
  </si>
  <si>
    <t>МБУ МКСК Красногорский</t>
  </si>
  <si>
    <t>18:15:052054:38</t>
  </si>
  <si>
    <t>18:15:033002:1049</t>
  </si>
  <si>
    <t>18:15:049001:248</t>
  </si>
  <si>
    <t>18:15:049001:247</t>
  </si>
  <si>
    <t>МКОУ Дёбинская СОШ</t>
  </si>
  <si>
    <t>Нежилое здание:  МБОУ Красногорская средняя  школа</t>
  </si>
  <si>
    <t>18:15:000000:400</t>
  </si>
  <si>
    <t>МБОУ Красногорская средняя  школа</t>
  </si>
  <si>
    <t>18:15:054001:264</t>
  </si>
  <si>
    <t xml:space="preserve"> МБОУ Курьинская СОШ</t>
  </si>
  <si>
    <t>с. Курья, ул. Юбилейная ,6 а(на территории школы)</t>
  </si>
  <si>
    <t>18:15:054001:263 (ВСЕ ЗДАНИЕ), 18:15:054001:257 (котельная), гараж отдельно не стоит</t>
  </si>
  <si>
    <t>Нежилое здание:  здание дошкольной группы (дет сад)</t>
  </si>
  <si>
    <t>18:15:054003:362</t>
  </si>
  <si>
    <t>18:15:054003:378 399,9 кв.м</t>
  </si>
  <si>
    <t>Безвозмездное пользование.</t>
  </si>
  <si>
    <t>Нежилое здание (здание Селеговского детского сада )</t>
  </si>
  <si>
    <t>18:15:028001:343 (все здание)  18:15:028001:337 (ФАП)</t>
  </si>
  <si>
    <t>Нежилое помещение: фельдшерско-акушерский пункт (ФАП переехал в новое здание Центральная,11)</t>
  </si>
  <si>
    <t>не используется</t>
  </si>
  <si>
    <t>Муниципальная казна МО "Красногорский район"</t>
  </si>
  <si>
    <t>Нежилое здание: МКОУ Васильевская основная общеобразовательная школа</t>
  </si>
  <si>
    <t>18:15:034001:351(все здание)                 18:15:034001:358 (ФАП)</t>
  </si>
  <si>
    <t>Нежилое здание: МКОУ Архангельская средняя общеобразовательная школа</t>
  </si>
  <si>
    <t xml:space="preserve"> № 18-18-14/002/2012-181
от 2012-06-26 ( - Оперативное управление)</t>
  </si>
  <si>
    <t>Нежилое здание: МКОУ Барановская средняя общеобразовательная школа</t>
  </si>
  <si>
    <t>МКОУ Барановская СОШ, Барановский ФАП (93,8 кв.м, безвозм. польз.), 46,06 кв.м Администрация</t>
  </si>
  <si>
    <t>Нежилое здание: МБОУ Валамазская средняя общеобразовательная школа</t>
  </si>
  <si>
    <t>18:15:033002:1047</t>
  </si>
  <si>
    <t>Оперативное управление № 18-18-14/002/2012-352  от 16.08.2012</t>
  </si>
  <si>
    <t>МБОУ Валамазская СОШ</t>
  </si>
  <si>
    <t>Удмуртская Республика, Красногорский район, с.Валамаз, ул.Карла Маркса</t>
  </si>
  <si>
    <t>не стоит на кад учете</t>
  </si>
  <si>
    <t xml:space="preserve"> 18:15:052044:60</t>
  </si>
  <si>
    <t> 18:15:000000:389</t>
  </si>
  <si>
    <t>МБДОУ Д/с № 1</t>
  </si>
  <si>
    <t>18:15:000000:408</t>
  </si>
  <si>
    <t>Нежилое здание: здание начальной общеобразовательной школы и МКДОУ Кокманский детский сад</t>
  </si>
  <si>
    <t xml:space="preserve">18:15:049002:447 </t>
  </si>
  <si>
    <t>МКДОУ Кокманский детский сад</t>
  </si>
  <si>
    <t>МБДОУ Д/С № 3</t>
  </si>
  <si>
    <t>Удмуртская Республика, Красногорский район, с.Красногорское, ул.Первомайская, д.2: помещения на 2-м этаже :19,20; (МФЦ)</t>
  </si>
  <si>
    <t xml:space="preserve">18:15:052054:72                         </t>
  </si>
  <si>
    <t>Безвозмездное пользование</t>
  </si>
  <si>
    <t>МФЦ</t>
  </si>
  <si>
    <t>Безвозмездное пользование, аренда</t>
  </si>
  <si>
    <t>18:15:052054:73</t>
  </si>
  <si>
    <t>2,3,4,5,6,7 на 2-м этаже</t>
  </si>
  <si>
    <t>18:15:052054:74</t>
  </si>
  <si>
    <t xml:space="preserve">18:15:052054:70 </t>
  </si>
  <si>
    <t>безвозмездное пользование</t>
  </si>
  <si>
    <t>Нежилое здание: здание КБО (ЗАГС , ДШИ)</t>
  </si>
  <si>
    <t xml:space="preserve">18:15:052049:102 </t>
  </si>
  <si>
    <t>ЗАГС (120,6 кв.м), ДШИ (246,7 кв.м.)</t>
  </si>
  <si>
    <t>Административное здание</t>
  </si>
  <si>
    <t xml:space="preserve">18:15:052044:36                 </t>
  </si>
  <si>
    <t>Администрация МО "Красногорский район"</t>
  </si>
  <si>
    <t>нежилые помещения:2,3</t>
  </si>
  <si>
    <t>с.Красногорское, ул.Ленина,64(3 этаж, помещения:2,3) (редакция радиорубка)</t>
  </si>
  <si>
    <t>18:15:052044:69</t>
  </si>
  <si>
    <t>безвозмездное польз</t>
  </si>
  <si>
    <t>Здание Лыжной базы</t>
  </si>
  <si>
    <t>18:15:000000:261</t>
  </si>
  <si>
    <t xml:space="preserve">МАОУ ДО ДЮСШ </t>
  </si>
  <si>
    <t xml:space="preserve">Нежилые помещения </t>
  </si>
  <si>
    <t>18:15:052033:96</t>
  </si>
  <si>
    <t>ИП Невоструев А.Г.</t>
  </si>
  <si>
    <t xml:space="preserve">           Нежилое здание: начальная общеобразовательная школа на 16 учащихся детский сад на 15 мест</t>
  </si>
  <si>
    <t>18:15:079001:199 (все здание) 18:15:079001:174 (ФАП)</t>
  </si>
  <si>
    <t>с. Красногорское, ул. Ленина,50 (на территории школы)</t>
  </si>
  <si>
    <t>МБОУ Красногорская СОШ</t>
  </si>
  <si>
    <t>Нежилое здание (Здание бывшей начальной школы) Красногорская СОШ</t>
  </si>
  <si>
    <t>Котельная №4 (Школьная)</t>
  </si>
  <si>
    <t>18:15:054001:263 (ВСЕ ЗДАНИЕ), 18:15:054001:257 (котельная)</t>
  </si>
  <si>
    <t>Котельная (Багыр)</t>
  </si>
  <si>
    <t>Удмуртская Республика, Красногорский район, Курья ул.Советская,30</t>
  </si>
  <si>
    <t>18:15:054003:390</t>
  </si>
  <si>
    <t>Здание бывшего медпункта - Удм. Караул</t>
  </si>
  <si>
    <t>Муниципальная казна МО "Красногорский район" (не используется)</t>
  </si>
  <si>
    <t xml:space="preserve">Столярная мастерская </t>
  </si>
  <si>
    <t xml:space="preserve">Удмуртская Республика,
Красногорский район,с.Красногорское, ул.Лесная, д.8 </t>
  </si>
  <si>
    <t>Удмуртская Республика,
Красногорский район,с.Красногорское, ул.Кирова,13а</t>
  </si>
  <si>
    <t>18:15:052057:88</t>
  </si>
  <si>
    <t>Удмуртская Республика,
Красногорский район,с.Кокман, ул. Подлесная, 6</t>
  </si>
  <si>
    <t>18:15:049002:430</t>
  </si>
  <si>
    <t>Безвозмездное польз Договор № 40 от 2020 г. с Спасо-сергиевой казачьей пустыней</t>
  </si>
  <si>
    <t>Удмуртская Республика,
Красногорский район,с.Курья, ул. Советская,31</t>
  </si>
  <si>
    <t>Безвозмездное пользование с Русской Православной  Старообрядческой Церковью (РПСЦ) договор от 22.10.2018 г.</t>
  </si>
  <si>
    <t xml:space="preserve"> МБОУ Курьинская СОШ, аренда Почта России 35,5 кв.м.</t>
  </si>
  <si>
    <t>Ограничение № 18-18-02/002/2008-687
2018-08-30 - 2021-01-28
от 2014-10-30 ( - Аренда)</t>
  </si>
  <si>
    <t xml:space="preserve">АО Росельхозбанк </t>
  </si>
  <si>
    <t>Ограничение № 18-18-14/003/2013-368
2019-04-11 - 2021-01-28
от 2013-04-05 ( - Аренда)</t>
  </si>
  <si>
    <t>18:15:052030:490</t>
  </si>
  <si>
    <t xml:space="preserve"> 18:15:052044:77</t>
  </si>
  <si>
    <t xml:space="preserve"> 18:15:052032:191
</t>
  </si>
  <si>
    <t>Удмуртская Республика, Красногорский муниципальный район, сельское поселение Красногорское, с. Красногорское, ул. Первомайская, 26А</t>
  </si>
  <si>
    <t xml:space="preserve">18:15:023002:476
</t>
  </si>
  <si>
    <t>Удмуртская Республика, Красногорский район, с.Валамаз, ул.К.Маркса, д.8а</t>
  </si>
  <si>
    <t>Котельная (Васильевская СОШ)</t>
  </si>
  <si>
    <t>Удмуртская Республика, Красногорский район, с.Васильевское, ул.Школьная, д.3а</t>
  </si>
  <si>
    <t>Удмуртская Республика, Красногорский район, с.Большой Селег, ул.Советская, д.11а</t>
  </si>
  <si>
    <t>Котельная (Селеговская СОШ)</t>
  </si>
  <si>
    <t>Удмуртская Республика, Красногорский район, с. Дебы, ул. Школьная, д. 30б</t>
  </si>
  <si>
    <t>Нежилое здание модульная котельная (Дебинская СОШ)</t>
  </si>
  <si>
    <t>Котельная (Курьинская СОШ)</t>
  </si>
  <si>
    <t>Удмуртская Республика, Красногорский р-н, с Курья, ул Советская, д. 54а</t>
  </si>
  <si>
    <t xml:space="preserve"> 18:15:026001:412
</t>
  </si>
  <si>
    <t>Удмуртская Республика, Красногорский район, д. Багыр, ул. Новая, 7</t>
  </si>
  <si>
    <t xml:space="preserve">№ 18:15:024001:297-18/005/2019-2
от 2019-03-28 ( - Оперативное управление)
</t>
  </si>
  <si>
    <t xml:space="preserve">не используется, списать </t>
  </si>
  <si>
    <t xml:space="preserve">Удмуртская Республика
Красногорский 
р-н, д.Удмуртский 
Караул, Центральная д.7, кв.2
</t>
  </si>
  <si>
    <t>Удмуртская Республика, Красногорский муниципальный район, сельское поселение Архангельское, Архангельское село, Новая улица, 4В</t>
  </si>
  <si>
    <t>Удмуртская Республика, Красногорский район, с. Красногорское, пер. Школьный, дом 1"А"</t>
  </si>
  <si>
    <t>Итого в МУП</t>
  </si>
  <si>
    <t>ИТОГО ПО МО</t>
  </si>
  <si>
    <t>ИТОГО по МО</t>
  </si>
  <si>
    <t>МБДОУ Д/С №3</t>
  </si>
  <si>
    <t xml:space="preserve">ИТОГО по МО </t>
  </si>
  <si>
    <t>МКДОУ Багырский д/с оперативное управление</t>
  </si>
  <si>
    <t>оперативное управление МБОУ Курьинская СОШ</t>
  </si>
  <si>
    <t>оперативное управление МБОУ Барановская СОШ</t>
  </si>
  <si>
    <t>оперативное управление МАОУ Гимназия</t>
  </si>
  <si>
    <t>оперативное управление МАОУ ДОД  ДЮСШ</t>
  </si>
  <si>
    <t>оперативное управление МАОУ ДОД ДЮСШ</t>
  </si>
  <si>
    <t>МБУ МКСК (Артыкский сельский клуб) (54)+библитека(12,9)</t>
  </si>
  <si>
    <t>Балансодержатель</t>
  </si>
  <si>
    <t xml:space="preserve">МКОУ Архангельская СОШ, ФАП 76,9 кв.м безвозмезд. польз., Администрация 46,5 кв.м, ФАП </t>
  </si>
  <si>
    <t>Васильевский д/с 473,0 кв.м, МБУ МКСК 177,6 кв.м, библиотека 55,4 кв.м, ФАП 69, кв.м</t>
  </si>
  <si>
    <t>безвозмездное пользование 775,0 кв.м, 1108,7 кв.м. не используется</t>
  </si>
  <si>
    <t>МКОУ Архангельская СОШ</t>
  </si>
  <si>
    <t>МКОУ Барановская СОШ</t>
  </si>
  <si>
    <t>МАОУ Красногорская гимназия</t>
  </si>
  <si>
    <t>МБДОУ Д/с №1</t>
  </si>
  <si>
    <t xml:space="preserve"> МКДОУ Малягуртский детский сад</t>
  </si>
  <si>
    <t>Здание котельной мощностью 0, 5 кВт с гаражом (ГАРАЖ)</t>
  </si>
  <si>
    <t>Здание котельной мощностью 0, 5 кВт с гаражом (Котельная)</t>
  </si>
  <si>
    <t>Красногорский район, с. Красногорское, ул. Первомайская, 2А</t>
  </si>
  <si>
    <t>18:15:052054:64</t>
  </si>
  <si>
    <t>Нежилое здание Гараж</t>
  </si>
  <si>
    <t>18:15:052065:154</t>
  </si>
  <si>
    <t xml:space="preserve">Свидетельство о регистрации № 18:15:024001:303-18/005/2019-2
от 2019-03-28 ( - Оперативное управление)
</t>
  </si>
  <si>
    <t xml:space="preserve">Свидетельство о регистрации № 18:15:024001:302-18/005/2019-2
от 2019-03-28 ( - Оперативное управление)
</t>
  </si>
  <si>
    <t>Водонапорная башня (Ботаниха)</t>
  </si>
  <si>
    <t>глубина залегания 120 м.</t>
  </si>
  <si>
    <t>скважина № 50986 ул. Луначарского</t>
  </si>
  <si>
    <t>скважина № И-03-87 ул. Монтажников</t>
  </si>
  <si>
    <t>глубина 96 м</t>
  </si>
  <si>
    <t>18:15:052065:155</t>
  </si>
  <si>
    <t>Реквизиты документа ограничения права</t>
  </si>
  <si>
    <t>Оперативное управление
18:15:000000:1151-18/114/2021-2
12.02.2021 08:59:22</t>
  </si>
  <si>
    <t>Оперативное управление
18:15:052065:155-18/117/2021-2
15.03.2021 15:58:20</t>
  </si>
  <si>
    <t>Оперативное управление
18:15:052065:152-18/114/2021-2
12.02.2021 08:24:15</t>
  </si>
  <si>
    <t xml:space="preserve">Свидетельство о регистрации № 18:15:024001:301-18/005/2019-2
от 2019-03-28 ( - Оперативное управление)
</t>
  </si>
  <si>
    <t xml:space="preserve">Свидетельство о регистрации № 18:15:024001:305-18/005/2019-2
от 2019-03-28 ( - Оперативное управление)
</t>
  </si>
  <si>
    <t xml:space="preserve">Свидетельство о регистрации № 18:15:024001:300-18/005/2019-2
от 2019-03-28 ( - Оперативное управление)
</t>
  </si>
  <si>
    <t>Удмуртская Республика, Красногорский район, с. Красногорское, ул. Первомайская, № 26, сети теплоснабжения от ТКУ-200 (котельной,) до здания лыжной базы</t>
  </si>
  <si>
    <t>Удмуртская Республика, Красногорский район, с. Красногорское, ул. Первомайская, д. 26</t>
  </si>
  <si>
    <t>Хозяйственное ведение
18:15:000000:777-18/117/2020-3
16.12.2020 17:51:19</t>
  </si>
  <si>
    <t>Хозяйственное ведение
18:15:000000:916-18/117/2020-2
16.12.2020 14:06:56</t>
  </si>
  <si>
    <t>Хозяйственное ведение
18:15:000000:773-18/117/2020-3
16.12.2020 17:51:19</t>
  </si>
  <si>
    <t>Хозяйственное ведение
18:15:048001:212-18/117/2020-3
16.12.2020 17:30:52</t>
  </si>
  <si>
    <t>Хозяйственное ведение
18:15:059001:181-18/117/2020-1
16.12.2020 17:11:04</t>
  </si>
  <si>
    <t>Хозяйственное ведение
18:15:000000:735-18/117/2020-1
16.12.2020 14:34:47</t>
  </si>
  <si>
    <t>Хозяйственное ведение
18:15:000000:913-18/117/2020-2
16.12.2020 14:17:52</t>
  </si>
  <si>
    <t>Хозяйственное ведение
18:15:022001:84-18/117/2020-1
16.12.2020 17:02:42</t>
  </si>
  <si>
    <t>Хозяйственное ведение
18:15:070001:29-18/117/2020-3
17.12.2020 12:42:44</t>
  </si>
  <si>
    <t>Хозяйственное ведение
18:15:000000:792-18/117/2020-2
17.12.2020 12:14:34</t>
  </si>
  <si>
    <t>Хозяйственное ведение
18:15:000000:791-18/117/2020-2
17.12.2020 12:05:24</t>
  </si>
  <si>
    <t>Хозяйственное ведение
18:15:000000:775-18/117/2020-3
16.12.2020 17:19:26</t>
  </si>
  <si>
    <t>Хозяйственное ведение
18:15:000000:781-18/117/2020-3
16.12.2020 18:10:52</t>
  </si>
  <si>
    <t>Хозяйственное ведение
18:15:000000:734-18/117/2020-1
16.12.2020 15:48:48</t>
  </si>
  <si>
    <t>Хозяйственное ведение
18:15:077001:114-18/117/2020-3
16.12.2020 17:58:33</t>
  </si>
  <si>
    <t>Хозяйственное ведение
18:15:000000:774-18/117/2020-3
16.12.2020 17:38:46</t>
  </si>
  <si>
    <t>Хозяйственное ведение
18:15:089001:233-18/117/2020-3
17.12.2020 12:31:04</t>
  </si>
  <si>
    <t>Хозяйственное ведение
18:15:093001:73-18/117/2020-1
16.12.2020 16:35:20</t>
  </si>
  <si>
    <t>Хозяйственное ведение
18:15:000000:780-18/117/2020-2
17.12.2020 12:23:38</t>
  </si>
  <si>
    <t>Хозяйственное ведение
18:15:000000:790-18/117/2020-2
17.12.2020 11:57:21</t>
  </si>
  <si>
    <t>Хозяйственное ведение
18:15:043001:188-18/117/2020-1
16.12.2020 15:40:31</t>
  </si>
  <si>
    <t>Хозяйственное ведение
18:15:062001:203-18/117/2020-3
17.12.2020 11:49:17</t>
  </si>
  <si>
    <t>Хозяйственное ведение
18:15:064001:42-18/117/2020-1
16.12.2020 15:02:06</t>
  </si>
  <si>
    <t>Хозяйственное ведение
18:15:000000:782-18/117/2020-3
16.12.2020 18:04:47</t>
  </si>
  <si>
    <t>Хозяйственное ведение
18:15:094001:83-18/117/2020-1
16.12.2020 16:43:17</t>
  </si>
  <si>
    <t>не зарегистрировано</t>
  </si>
  <si>
    <t xml:space="preserve">Свидетельство о регистрации № 18:15:024001:304-18/005/2019-2
от 2019-03-28 ( - Оперативное управление)
</t>
  </si>
  <si>
    <t xml:space="preserve">Свидетельство о регистрации № 18:15:024001:299-18/005/2019-2
от 2019-03-28 ( - Оперативное управление)
</t>
  </si>
  <si>
    <t xml:space="preserve">Балансовая стоимость </t>
  </si>
  <si>
    <t>МАОУ Красногорская гимназия;  каб.25 (50,4 кв.м),каб. 26 (15,5 кв.м) МБОУ ДО ЦДТ безвозмезд. Польз</t>
  </si>
  <si>
    <t>Договор оперативного управления №29 от 20.03.2019</t>
  </si>
  <si>
    <t>38 668 645,00</t>
  </si>
  <si>
    <t>3 868 811,92</t>
  </si>
  <si>
    <t>Пожарные резервуары (емк. 4х100 куб.м)</t>
  </si>
  <si>
    <t>Перечень зданий, находящихся в оперативном управлении</t>
  </si>
  <si>
    <t>ИТОГО в казне</t>
  </si>
  <si>
    <t>Итого в ОУ</t>
  </si>
  <si>
    <t>ВСЕГО</t>
  </si>
  <si>
    <t>Нежилое здание: дровенник</t>
  </si>
  <si>
    <t>списать</t>
  </si>
  <si>
    <t>глубина 127 м</t>
  </si>
  <si>
    <t>скважина №58-95 ул. Труда</t>
  </si>
  <si>
    <t>протяженность 46 м, глубина 120 м, объем 200 куб.м, высота 25 м</t>
  </si>
  <si>
    <t>протяженность 35 м, глубина 125 м, объем 25 куб.м, высота 8 м</t>
  </si>
  <si>
    <t>18:15:000000:1167</t>
  </si>
  <si>
    <t>с. Красногорское, ул. 60 лет Удмуртии</t>
  </si>
  <si>
    <t>Нежилое здание:Физкультурно - оздоровительный комплекс в с. Красногорское Удмуртской Республики</t>
  </si>
  <si>
    <t>18:15:052065:156</t>
  </si>
  <si>
    <t>ЗУ 18:15:000000:857</t>
  </si>
  <si>
    <t>Наружные сети канализации с выгребной ямой (50 куб.м)</t>
  </si>
  <si>
    <t>нежилое здание: котельная</t>
  </si>
  <si>
    <t>благоустройство территории</t>
  </si>
  <si>
    <t>УР, Красногорский район, с. Красногорское, ул. Барышникова, 13А/ и 13А/2</t>
  </si>
  <si>
    <t>договор аренды №5/1-538-18-2009-07.07.2021</t>
  </si>
  <si>
    <t>договор аренды №5/1-538-18-2009-07.07.2009</t>
  </si>
  <si>
    <t>договор аренды №5/1-538-18-2009-07.07.2010</t>
  </si>
  <si>
    <t>договор аренды №5/1-538-18-2009-07.07.2011</t>
  </si>
  <si>
    <t>договор аренды №5/1-538-18-2009-07.07.2012</t>
  </si>
  <si>
    <t>договор аренды №5/1-538-18-2009-07.07.2013</t>
  </si>
  <si>
    <t>договор аренды №5/1-538-18-2009-07.07.2014</t>
  </si>
  <si>
    <t>договор аренды №5/1-538-18-2009-07.07.2015</t>
  </si>
  <si>
    <t>договор аренды №5/1-538-18-2009-07.07.2016</t>
  </si>
  <si>
    <t>договор аренды №5/1-538-18-2009-07.07.2017</t>
  </si>
  <si>
    <t>договор аренды №5/1-538-18-2009-07.07.2018</t>
  </si>
  <si>
    <t>договор аренды №5/1-538-18-2009-07.07.2019</t>
  </si>
  <si>
    <t>договор аренды №5/1-538-18-2009-07.07.2020</t>
  </si>
  <si>
    <t>была Комсомольская</t>
  </si>
  <si>
    <t>ЗУ 18:15:059002:2 ПБП от 29.05.2019</t>
  </si>
  <si>
    <t>ЗУ 18:15:052054:46</t>
  </si>
  <si>
    <t>ЗУ 18:15:052033:91</t>
  </si>
  <si>
    <t>МБУ ЦКО по обслуживанию МУ</t>
  </si>
  <si>
    <t>МБУ ЦКО по обслуживанию МУ с 23.04.2021</t>
  </si>
  <si>
    <t>Удмуртская Республика, Красногорский район, с. Красногорское, ул. Монтажников</t>
  </si>
  <si>
    <t>18:15:000000:977</t>
  </si>
  <si>
    <t>Решение суда от 19.03.2021</t>
  </si>
  <si>
    <t>Красногорский  район, 
д. Бараны</t>
  </si>
  <si>
    <t>Нежилое здание, ул. Первомайская,д.2       18:15:052054:63 ( на все здание 827,4 кв.м) ; 269,9 кв.м военкомат собств., Захарова 27,7 кв.м.(собств);,Киселева 57,2 кв.м собств., РГС кв.м. 82 собств.</t>
  </si>
  <si>
    <t>ЗУ 18:15:052033:43</t>
  </si>
  <si>
    <t>18:15:033001:983</t>
  </si>
  <si>
    <t>18:15:043001:187</t>
  </si>
  <si>
    <t>18:15:089001:183 (все здание) 18:15:089001:214 (ФАП 45,1 кв.м)</t>
  </si>
  <si>
    <t>18:15:052065:158</t>
  </si>
  <si>
    <t>сети электроснабжения 0,512 км (0,4 Кв)</t>
  </si>
  <si>
    <t>Удмуртская Республика, Красногорский район, с. Красногорское, ул. Советская, 3б</t>
  </si>
  <si>
    <t>Удмуртская Республика, Красногорский район, с. Красногорское, ул. Кирова, 5б</t>
  </si>
  <si>
    <t>Удмуртская Республика, Красногорский район, с. Курья, ул. Юбилейная, д. 6в</t>
  </si>
  <si>
    <t>Удмуртская Республика, Красногорский район, с. Курья, ул. Советская, д. 54в</t>
  </si>
  <si>
    <t>Канализационные сети с. Красногорское</t>
  </si>
  <si>
    <t>Скважина №749 с.Архангельское</t>
  </si>
  <si>
    <t>д.Агриколь, ул. Молодежная</t>
  </si>
  <si>
    <t>Постановление Верх Совета № 3020-2</t>
  </si>
  <si>
    <t>Постановление Верх Совета № 3020-3</t>
  </si>
  <si>
    <t>Постановление Верх Совета № 3020-4</t>
  </si>
  <si>
    <t>Постановление Верх Совета № 3020-5</t>
  </si>
  <si>
    <t>Удмуртская Республика, Красногорский район, с. Красногорское, ул. Лесная, пер. Новый</t>
  </si>
  <si>
    <t>Сети водоснабжения ул. Барышникова</t>
  </si>
  <si>
    <t>Удмуртская Республика, Красногорский муниципальный район, сельское поселение Красногорское, село Красногорское, ул. Барышникова</t>
  </si>
  <si>
    <t xml:space="preserve">Удмуртская Республика, Красногорский муниципальный район, сельское поселение Красногорское, с. Красногорское, ул. Советская
</t>
  </si>
  <si>
    <t>Удмуртская Республика, Красногорский район, с. Красногорское, пер. Депутатский, ул. Свободы, ул. Ключевая</t>
  </si>
  <si>
    <t>18:15:033001:984</t>
  </si>
  <si>
    <t>1970 (2008)</t>
  </si>
  <si>
    <t>нет воды, не эксплуатируется</t>
  </si>
  <si>
    <t>2011 (2005?)</t>
  </si>
  <si>
    <t>1983 (2010?)</t>
  </si>
  <si>
    <t>1969 (2010?)</t>
  </si>
  <si>
    <t>с. Красногорское, ул. Восточная</t>
  </si>
  <si>
    <t>д. Каркалай фап</t>
  </si>
  <si>
    <t>Постановление Администрации №629 от 06.10.2017 г., Разрешение на ввод объекта в эксплуатацию от 14.07.2017 №RU18515000-3-2017, выдавший орган:Администрация муниципального образования "Красногорский район"</t>
  </si>
  <si>
    <t>18:15:036002:285 (все здание)              18:15:036002:276 (ФАП)</t>
  </si>
  <si>
    <t>Удмуртская Республика, Красногорский район, с.Валамаз, ул.Советская, д.1</t>
  </si>
  <si>
    <t>помещение в здании ( инв. №3412)</t>
  </si>
  <si>
    <t>помещение в здании ( инв. №3439)</t>
  </si>
  <si>
    <t xml:space="preserve">оперативн управл расторгнуто, БП садик 261,4 </t>
  </si>
  <si>
    <t>передали в муп</t>
  </si>
  <si>
    <t>ЗУ 18:15:026001:411</t>
  </si>
  <si>
    <t>ЗУ 18:15:054002:566</t>
  </si>
  <si>
    <t>Нежилое здание гимназии</t>
  </si>
  <si>
    <t>88583,3,3</t>
  </si>
  <si>
    <t>П 722 от 31.08.2009г, Постановление Администрации №910 от 07.10.2010г.</t>
  </si>
  <si>
    <t>П 722 от 31.08.2009, Постановление Администрации
МО «Красногорский район» № 910 от 07.10.2010 г.
1.    Распоряжение Министерства имущественных отношений Удмуртской Республики от 25.12.2008 года №1646-р «О передаче от государственного учреждения «Управление капитального строительства Правительства Удмуртской Республики» в собственность муниципального  образования  «Красногорский район» завершенного строительством объекта «Лыжная база» в с.Красногорское»</t>
  </si>
  <si>
    <t>МБУК "Красногорский районный музейно-ремесленный туристический центр"</t>
  </si>
  <si>
    <t>Удмуртская Республика, Красногорский район, д. Агриколь, ул. Луговая</t>
  </si>
  <si>
    <t xml:space="preserve">СПК Красногорское </t>
  </si>
  <si>
    <t>Удмуртская Республика, Красногорский муниципальный район, сельское поселение Красногорское, село
Красногорское, проезд Больничный</t>
  </si>
  <si>
    <t>П458 от 16.05.2013</t>
  </si>
  <si>
    <t>Муниципальное бюджетное учреждение культуры "Красногорский районный
музейно-ремесленный туристический цетр",</t>
  </si>
  <si>
    <t>глубина 113 м</t>
  </si>
  <si>
    <t>глубина 93</t>
  </si>
  <si>
    <t>площадь застройки 2,8 кв.м</t>
  </si>
  <si>
    <t>Удмуртская Республика, Красногорский район, д. Ботаниха</t>
  </si>
  <si>
    <t>глубина 85 м</t>
  </si>
  <si>
    <t>Постановление Администрации МО "Красногорский район" №121 от 01.02.2011</t>
  </si>
  <si>
    <t xml:space="preserve">скважина №И-07-91 с.Валамаз ул.Павлова </t>
  </si>
  <si>
    <t>скважина №131 д. Агриколь,  ул.Восточная</t>
  </si>
  <si>
    <t>Удмуртская Республика, Красногорский район, д. Агриколь, ул. Родниковая</t>
  </si>
  <si>
    <t xml:space="preserve">18:15:052054:51-18/061/2021-2
от 2021-09-29 ( - Оперативное управление)
</t>
  </si>
  <si>
    <t>инв. №2852 18:15:026001:241                                     18:15:026001:286 (ФАП)93,8 кв.м</t>
  </si>
  <si>
    <t>объем 50 куб.м, высота 16 м</t>
  </si>
  <si>
    <t>Оперативное управление
18:15:052054:50-18/061/2021-2
29.09.2021 07:25:53</t>
  </si>
  <si>
    <t>Оперативное управление
18:15:052054:52-18/061/2021-2
29.09.2021 07:25:53</t>
  </si>
  <si>
    <t>д.Агриколь, ул. Подлесная</t>
  </si>
  <si>
    <t>водонапорная башня</t>
  </si>
  <si>
    <t>УР с. Валамаз, ул. Мелиораторов</t>
  </si>
  <si>
    <t>УР, с. Валамаз, ул. Мелиораторов</t>
  </si>
  <si>
    <t>скважина  12-130-РЭС  с. Валамаз</t>
  </si>
  <si>
    <t>МБУ ЦКОМУ</t>
  </si>
  <si>
    <t xml:space="preserve">Оперативное управление
18:15:052054:64-18/072/2021-2
24.11.2021 </t>
  </si>
  <si>
    <t>Удмуртская Республика, Красногорский район, с. Валамаз, ул. Павлова</t>
  </si>
  <si>
    <t>глубина 100</t>
  </si>
  <si>
    <t>Росреестр, ИП Тугбаев (6 кв.м),  Встреча (53)</t>
  </si>
  <si>
    <t xml:space="preserve">скважина </t>
  </si>
  <si>
    <t>УР с. Валамаз, ул. 2-я Крестьянская</t>
  </si>
  <si>
    <t>глубина 120</t>
  </si>
  <si>
    <r>
      <t>Сети водоснабжения</t>
    </r>
    <r>
      <rPr>
        <sz val="10"/>
        <color rgb="FFFF0000"/>
        <rFont val="Times New Roman"/>
        <family val="1"/>
        <charset val="204"/>
      </rPr>
      <t xml:space="preserve"> </t>
    </r>
  </si>
  <si>
    <t xml:space="preserve">Водопроводные сети </t>
  </si>
  <si>
    <t>Постановление Верх Совета № 3020-1, П197 от 04.04.2008 г. (265 м и скважина)</t>
  </si>
  <si>
    <t>МРСК "Центра и Приволжья"</t>
  </si>
  <si>
    <t xml:space="preserve">Оперативное управление
18:15:000000:1172-18/064/2021-4
23.09.2021 </t>
  </si>
  <si>
    <t xml:space="preserve">Оперативное управление
18:15:000000:1169-18/064/2021-4
23.09.2021 </t>
  </si>
  <si>
    <t xml:space="preserve">№ 18:15:024001:298-18/005/2019-2
от 2019-03-28 ( - Оперативное управление)
</t>
  </si>
  <si>
    <t>Свидетельство о регистрации № 18:15:000000:925-18/005/2019-2
от 2019-03-28 ( - Оперативное управление)</t>
  </si>
  <si>
    <t>оперативное управление МАОУ ДО ДЮСШ</t>
  </si>
  <si>
    <t>Скважина № И35-85 ул. Советская (была Комсомольская)</t>
  </si>
  <si>
    <t>1974 (замена в 2015 г.)</t>
  </si>
  <si>
    <t xml:space="preserve">оперативное управление МАОУ ДОД ДЮСШ 
</t>
  </si>
  <si>
    <t>№ 18-18-14/002/2012-183
от 2012-06-27 ( - Оперативное управление)</t>
  </si>
  <si>
    <t>Оперативное управление
18:15:052065:157-18/068/2021-4
27.09.2021 15:46:22</t>
  </si>
  <si>
    <t>Оперативное управление
18:15:000000:1166-18/064/2021-4
23.09.2021 09:24:54</t>
  </si>
  <si>
    <t>Оперативное управление
18:15:000000:1158-18/064/2021-4
23.09.2021 09:24:54</t>
  </si>
  <si>
    <t>Оперативное управление
18:15:052065:158-18/064/2021-4
23.09.2021 09:23:46</t>
  </si>
  <si>
    <t>Списаны, снять с ГКУ</t>
  </si>
  <si>
    <t>продано в 2011 г. на разбор</t>
  </si>
  <si>
    <t xml:space="preserve">
18:15:052042:40-18/064/2021-2
21.09.2021 11:54:27
от 2016-09-23 ( - Оперативное управление)
</t>
  </si>
  <si>
    <t>Сети водоснабжения (очистные сооружения)</t>
  </si>
  <si>
    <t>Хозяйственное ведение
18:15:087001:320-18/117/2021-2
29.12.2021 17:03:05</t>
  </si>
  <si>
    <t>Хозяйственное ведение
18:15:087001:319-18/117/2021-2
29.12.2021 17:03:05</t>
  </si>
  <si>
    <t>Хозяйственное ведение
18:15:070001:141-18/117/2021-2
29.12.2021 17:03:05</t>
  </si>
  <si>
    <t>Хозяйственное ведение
18:15:001001:385-18/117/2021-2
29.12.2021 17:10:39</t>
  </si>
  <si>
    <t>хозяйственное ведение МУП ЖКС
18:15:001001:386-18/117/2021-2
29.12.2021 17:10:39</t>
  </si>
  <si>
    <t>18:15:036002:283</t>
  </si>
  <si>
    <t>Котельная (старая)</t>
  </si>
  <si>
    <t>Красногорский р-н, с Дебы, ул Школьная, д. 30А, 1,2,3,4,5</t>
  </si>
  <si>
    <t>Бюджетные учреждения</t>
  </si>
  <si>
    <t>Казенные учреждения</t>
  </si>
  <si>
    <t>Автономные учреждения</t>
  </si>
  <si>
    <t>Удмуртская Республика, Красногорский район, с. Васильевское, ул. Советская, д. 24</t>
  </si>
  <si>
    <t>18:15:034001:413</t>
  </si>
  <si>
    <t>Собственность
18:15:034001:413-18/072/2022-3
08.02.2022 13:51:37</t>
  </si>
  <si>
    <t>Удмуртская Республика, Красногорский район, с. Валамаз, ул. Ленина, д. 5</t>
  </si>
  <si>
    <t>Памятник Герою ВОВ Черезову А. С.</t>
  </si>
  <si>
    <t xml:space="preserve">Собственность
18:15:033002:1082-18/058/2022-3
25.02.2022 </t>
  </si>
  <si>
    <t>Постановление Администрации МО "Муниципальный округ Красногорский район" №4 от 10.01.2022 г.</t>
  </si>
  <si>
    <t>Удмуртская Республика, Красногорский район, с. Архангельское, ул. Т.Вершининой, 20А</t>
  </si>
  <si>
    <t>Бюст учительницы Устиньи Парфеновны Вершининой, зверски убитой кулаками во время святогорского
восстания в 1918 г.</t>
  </si>
  <si>
    <t xml:space="preserve">Собственность
18:15:023002:335-18/072/2022-4
24.02.2022 </t>
  </si>
  <si>
    <t>Муниципальная казна МО "Муниципальный округ Красногорский район УР"</t>
  </si>
  <si>
    <t xml:space="preserve">Собственность
18:15:052033:95-18/072/2022-2
01.03.2022                               </t>
  </si>
  <si>
    <t>18:15:052027:141</t>
  </si>
  <si>
    <t xml:space="preserve"> 18:15:052044:68</t>
  </si>
  <si>
    <t>Собственность
18:15:033002:1229-18/123/2022-1
17.03.2022 18:23:15</t>
  </si>
  <si>
    <t>МУП ЖКС</t>
  </si>
  <si>
    <t>высота 18, объем 100</t>
  </si>
  <si>
    <t>Собственность
18:15:033002:1228-18/123/2022-1
17.03.2022 18:16:48</t>
  </si>
  <si>
    <t>аренда нотариус (13,6), БП БТИ, аренда Минприроды</t>
  </si>
  <si>
    <t>Инв.№ 17078 от 25.08.2009г. (на кадастр учете стоит с инв №248)</t>
  </si>
  <si>
    <t>18:15:023002:291</t>
  </si>
  <si>
    <t>Постановление Администрации 198 от 04.04.2008 г</t>
  </si>
  <si>
    <t>18:15:052081:76</t>
  </si>
  <si>
    <t>Постановление Администрации 812 от 30.12.2008 г</t>
  </si>
  <si>
    <t>18:15:052081:83</t>
  </si>
  <si>
    <t>Постановление Администрации 656 от 07.11.2006 г</t>
  </si>
  <si>
    <t xml:space="preserve"> 18:15:000000:611</t>
  </si>
  <si>
    <t>18:15:000000:710</t>
  </si>
  <si>
    <t>18:15:026001:240</t>
  </si>
  <si>
    <t>18:15:026001:237</t>
  </si>
  <si>
    <t>18:15:052081:71</t>
  </si>
  <si>
    <t>18:15:052081:84</t>
  </si>
  <si>
    <t>ЗУ 18:15:000000:924              18:15:000000:912</t>
  </si>
  <si>
    <t>Постановление Администрации 31 от 25.01.2007 г</t>
  </si>
  <si>
    <t>Оперативное управление
18:15:052044:34-18/058/2022-4
14.03.2022 11:13:19
от 2012-11-08</t>
  </si>
  <si>
    <t>ЗУ 18:15:052044:5</t>
  </si>
  <si>
    <t>Оперативное управление
18:15:057001:245-18/058/2022-2
08.04.2022 12:40:41</t>
  </si>
  <si>
    <t>МБУК"Красногорский районный
музейно-ремесленный туристический центр",</t>
  </si>
  <si>
    <t>МБУК КРМРТЦ (Малягуртский СДК) (клуб 251 кв.м), библиотека 80,5 кв.м</t>
  </si>
  <si>
    <t xml:space="preserve">Собственность
18:15:057001:245-18/058/2022-3
09.04.2022 </t>
  </si>
  <si>
    <t>Оперативное управление
18:15:052027:141-18/075/2022-2
29.03.2022</t>
  </si>
  <si>
    <t xml:space="preserve">Собственность
18:15:052027:141-18/075/2022-1
28.03.2022 </t>
  </si>
  <si>
    <t>Нежилое здание: мастерская техобслуживания</t>
  </si>
  <si>
    <t>Удмуртская Республика, Красногорский район, с. Архангельское, ул. Новая, 5А</t>
  </si>
  <si>
    <t>18:15:023002:365</t>
  </si>
  <si>
    <t>Собственность
18:15:023002:365-18/058/2022-5
12.04.2022 14:27:37</t>
  </si>
  <si>
    <t>безвозмездное пользование  ПЧ-36</t>
  </si>
  <si>
    <t xml:space="preserve">безвозмездное пользование  </t>
  </si>
  <si>
    <t>Памятник землякам погибшим в годы Великой Отечественной войны с. Красногорское пер. Нагорный</t>
  </si>
  <si>
    <t>Удмуртская Республика, Красногорский муниципальный район , сельское
поселение Красногорское, село Красногорское, пер. Нагорный, сооружение 1А</t>
  </si>
  <si>
    <t>Собственность
18:15:052072:147-18/080/2022-1
14.04.2022 09:54:51</t>
  </si>
  <si>
    <t>на продажу</t>
  </si>
  <si>
    <t>Нежилое здание (автогараж)</t>
  </si>
  <si>
    <t>Удмуртская Республика, Красногорский район, д. Артык, ул. Ключевая, д. 1 А</t>
  </si>
  <si>
    <t>18:15:002001:326</t>
  </si>
  <si>
    <t>Собственность
18:15:002001:326-18/072/2022-5
11.04.2022 15:59:21</t>
  </si>
  <si>
    <t>безвозмездное пользование  ПЧ-37</t>
  </si>
  <si>
    <t>Администрация МО "Муниципальный округ Красногорский район УР"</t>
  </si>
  <si>
    <t>в казну передать</t>
  </si>
  <si>
    <t>Нежилое здание: гараж для постановки пожарных машин</t>
  </si>
  <si>
    <t>Удмуртская Республика, Красногорский муниципальный район, сельское
поселение Дебинское, Дебы село, Школьная улица, 30г</t>
  </si>
  <si>
    <t>18:15:005001:607</t>
  </si>
  <si>
    <t>Собственность
18:15:005001:607-18/123/2022-5
12.04.2022 13:17:02</t>
  </si>
  <si>
    <t>безвозмездное пользование  ПЧ-38</t>
  </si>
  <si>
    <t>Памятник землякам погибшим в годы Великой Отечественной войны д. Багыр</t>
  </si>
  <si>
    <t>Удмуртская Республика, Красногорский муниципальный район, сельское
поселение Красногорское, д. Багыр, ул. Свободы, сооружение 2</t>
  </si>
  <si>
    <t xml:space="preserve">Собственность
18:15:007001:1194-18/058/2022-1
26.04.2022 </t>
  </si>
  <si>
    <t>18:15:000000:806-18/075/2022-2 от  18.04.2022</t>
  </si>
  <si>
    <t>18:15:000000:808-18/072/2022-2 от 20.04.2022</t>
  </si>
  <si>
    <t xml:space="preserve">18:15:034001:408-18/075/2022-2 от 19.04.2022 </t>
  </si>
  <si>
    <t>18:15:054001:288-18/075/2022-2 от 19.04.2022</t>
  </si>
  <si>
    <t>18:15:023002:332-18/063/2022-5 от 20.04.2022</t>
  </si>
  <si>
    <t>18:15:000000:478-18/119/2022-2 от 20.04.2022</t>
  </si>
  <si>
    <t>18:15:054001:289-18/072/2022-5 от 20.04.2022</t>
  </si>
  <si>
    <t>18:15:000000:1169-18/072/2022-6 от 20.04.2022</t>
  </si>
  <si>
    <t>18:15:026001:413-18/072/2022-3 от 20.04.2022</t>
  </si>
  <si>
    <t>18:15:054003:415-18/072/2022-2 от 20.04.2022</t>
  </si>
  <si>
    <t>18:15:036002:290-18/063/2022-5 от 20.04.2022</t>
  </si>
  <si>
    <t>18:15:024001:303-18/119/2022-4 от 20.04.2022</t>
  </si>
  <si>
    <t>18:15:023002:331-18/072/2022-2 от 21.04.2022</t>
  </si>
  <si>
    <t>18:15:000000:807-18/119/2022-2 от 20.04.2022</t>
  </si>
  <si>
    <t>18:15:000000:730-18/119/2022-2 от 20.04.2022</t>
  </si>
  <si>
    <t>18:15:000000:925-18/116/2022-4 от 21.04.2022</t>
  </si>
  <si>
    <t>18:15:000000:264-18/072/2022-2 от 21.04.2022</t>
  </si>
  <si>
    <t>18:15:052044:72-18/116/2022-2 от 20.04.2022</t>
  </si>
  <si>
    <t>18:15:026001:291-18/058/2022-2 от 20.04.2022</t>
  </si>
  <si>
    <t>18:15:033002:1083-18/116/2022-2 от 20.04.2022</t>
  </si>
  <si>
    <t>18:15:000000:810-18/058/2022-5 от 21.04.2022</t>
  </si>
  <si>
    <t>18:15:052032:79-18/116/2022-2 от 20.04.2022</t>
  </si>
  <si>
    <t>18:15:000000:814-18/058/2022-4 от 21.04.2022</t>
  </si>
  <si>
    <t>18:15:036002:288-18/075/2022-5 от 20.04.2022</t>
  </si>
  <si>
    <t>18:15:000000:263-18/075/2022-3 от 21.04.2022</t>
  </si>
  <si>
    <t>18:15:000000:469-18/072/2022-3 от 20/04/2022</t>
  </si>
  <si>
    <t>18:15:000000:809-18/116/2022-2 от 21.04.2022</t>
  </si>
  <si>
    <t>18:15:000000:1151-18/116/2022-6 от 20.04.2022</t>
  </si>
  <si>
    <t>18:15:024001:302-18/119/2022-4 от 21.04.2022</t>
  </si>
  <si>
    <t>18:15:000000:812-18/116/2022-5 от 21.04.2022</t>
  </si>
  <si>
    <t>18:15:052054:52-18/072/2022-4 от 21.04.2022</t>
  </si>
  <si>
    <t>18:15:021001:548-18/119/2022-4 от 21.04.2022</t>
  </si>
  <si>
    <t>18:15:070001:25-18/072/2022-4 от 21.04.2022</t>
  </si>
  <si>
    <t xml:space="preserve">18:15:052081:84-18/063/2022-2 от 22.04.2022 </t>
  </si>
  <si>
    <t>18:15:033002:1086-18/072/2022-5 от 21.04.2022</t>
  </si>
  <si>
    <t>18:15:028001:372-18/119/2022-2 от 21.04.2022</t>
  </si>
  <si>
    <t>18:15:052065:155-18/119/2022-6 от 21.04.2022</t>
  </si>
  <si>
    <t>18:15:000000:805-18/065/2022-3 от 21.04.2022</t>
  </si>
  <si>
    <t>18:15:023002:333-18/119/2022-5 от 21.04.2022</t>
  </si>
  <si>
    <t>18:15:026001:293-18/119/2022-5 от 21.04.2022</t>
  </si>
  <si>
    <t>18:15:052055:56-18/119/2022-5 от 21.04.2022</t>
  </si>
  <si>
    <t>18:15:054003:417-18/063/2022-5 от 21.04.2022</t>
  </si>
  <si>
    <t>18:15:054003:416-18/075/2022-5 от 20.04.2022</t>
  </si>
  <si>
    <t>18:15:052054:51-18/072/2022-4 от 21.04.2022</t>
  </si>
  <si>
    <t>18:15:000000:265-18/072/2022-2 от 21.04.2022</t>
  </si>
  <si>
    <t>18:15:024001:298-18/072/2022-4 от 21.04.2022</t>
  </si>
  <si>
    <t>18:15:000000:1127-18/063/2022-3 от 22.04.2022</t>
  </si>
  <si>
    <t>18:15:029001:395-18/072/2022-3 от 21.04.2022</t>
  </si>
  <si>
    <t>18:15:036002:287-18/072/2022-3 от 21.04.2022</t>
  </si>
  <si>
    <t>18:15:054002:567-18/063/2022-3 от 21.04.2022</t>
  </si>
  <si>
    <t>18:15:007001:1185-18/072/2022-3 от 21.04.2022</t>
  </si>
  <si>
    <t>18:15:052065:154-18/072/2022-6 от 21.04.2022</t>
  </si>
  <si>
    <t>18:15:000000:1122-18/058/2022-3 от 21.04.2022</t>
  </si>
  <si>
    <t>18:15:000000:611-18/058/2022-2 от 21.04.2022</t>
  </si>
  <si>
    <t>18:15:000000:710-18/119/2022-2 от 22.04.2022</t>
  </si>
  <si>
    <t>18:15:026001:240-18/072/2022-2 от 21.04.2022</t>
  </si>
  <si>
    <t>18:15:000000:977-18/065/2022-5 от 22.04.2022</t>
  </si>
  <si>
    <t>18:15:000000:1172-18/072/2022-6 от 22.04.2022</t>
  </si>
  <si>
    <t>18:15:024001:301-18/072/2022-4 от 22.04.2022</t>
  </si>
  <si>
    <t>18:15:000000:1167-18/072/2022-3 от 21.04.2022</t>
  </si>
  <si>
    <t>18:15:023002:291-18/119/2022-1 о 21.04.2022</t>
  </si>
  <si>
    <t>18:15:000000:720-18/063/2022-2 от 22.04.2022</t>
  </si>
  <si>
    <t>18:15:000000:815-18/072/2022-2 от 22.04.2022</t>
  </si>
  <si>
    <t>18:15:026001:237-18/058/2022-1 от 22.04.2022</t>
  </si>
  <si>
    <t>18:15:052081:83-18/072/2022-1 от 22.04.2022</t>
  </si>
  <si>
    <t>18:15:052081:76-18/072/2022-1 от 26.04.2022</t>
  </si>
  <si>
    <t>18:15:052030:608-18/116/2022-3 от 21/04/2022</t>
  </si>
  <si>
    <t>18:15:052043:265-18/116/2022-3 от 21.04.2022</t>
  </si>
  <si>
    <t>18:15:087001:319-18/063/2022-4 от 21.04.2022</t>
  </si>
  <si>
    <t>18:15:024001:304-18/058/2022-4 от 22.04.2022</t>
  </si>
  <si>
    <t>Регистрация права (собственность)</t>
  </si>
  <si>
    <t>18:15:052001:629-18/075/2022-3 от 21.04.2022</t>
  </si>
  <si>
    <t>Регистрация (собственность)</t>
  </si>
  <si>
    <t>18:15:052001:631-18/058/2022-3 от 22.04.2022</t>
  </si>
  <si>
    <t>18:15:000000:1158-18/058/2022-6 от 22.04.2022</t>
  </si>
  <si>
    <t>18:15:052001:630-18/058/2022-3 от 22.04.2022</t>
  </si>
  <si>
    <t>18:15:052030:608</t>
  </si>
  <si>
    <t>18:15:052043:265</t>
  </si>
  <si>
    <t>18:15:052001:629</t>
  </si>
  <si>
    <t>18:15:052043:264</t>
  </si>
  <si>
    <t>18:15:052086:197</t>
  </si>
  <si>
    <t>18:15:013001:434</t>
  </si>
  <si>
    <t>18:15:013001:437</t>
  </si>
  <si>
    <t>18:15:052001:631</t>
  </si>
  <si>
    <t>18:15:052051:214</t>
  </si>
  <si>
    <t>18:15:052001:630</t>
  </si>
  <si>
    <t>18:15:033002:1229</t>
  </si>
  <si>
    <t>18:15:033002:1228</t>
  </si>
  <si>
    <t>18:15:033002:1222</t>
  </si>
  <si>
    <t>18:15:087001:320</t>
  </si>
  <si>
    <t>18:15:087001:319</t>
  </si>
  <si>
    <t>18:15:070001:141</t>
  </si>
  <si>
    <t>18:15:001001:385</t>
  </si>
  <si>
    <t>18:15:001001:386</t>
  </si>
  <si>
    <t>18:15:000000:954-18/116/2022-3 от 22.04.2022</t>
  </si>
  <si>
    <t>18:15:000000:954</t>
  </si>
  <si>
    <t>18:15:000000:774</t>
  </si>
  <si>
    <t>18:15:000000:774-18/075/2022-5 от 22.04.2022</t>
  </si>
  <si>
    <t>18:15:013001:434-18/063/2022-3 от 21.04.2022</t>
  </si>
  <si>
    <t>18:15:024001:299-18/116/2022-4 от 22.04.2022</t>
  </si>
  <si>
    <t>18:15:048001:212</t>
  </si>
  <si>
    <t>18:15:048001:212-18/075/2022-5 от 22.04.2022</t>
  </si>
  <si>
    <t>18:15:001001:385-18/063/2022-4 от 21.04.2022</t>
  </si>
  <si>
    <t>18:15:000000:780-18/058/2022-4 от 22.04.2022</t>
  </si>
  <si>
    <t>18:15:000000:780</t>
  </si>
  <si>
    <t>18:15:000000:1137-18/065/2022-3 от 21.04.2022</t>
  </si>
  <si>
    <t>18:15:000000:1137</t>
  </si>
  <si>
    <t>18:15:000000:955</t>
  </si>
  <si>
    <t>18:15:000000:955-18/116/2022-3 от 22.04.2022</t>
  </si>
  <si>
    <t>18:15:000000:470-18/058/2022-4 от 22.04.2022</t>
  </si>
  <si>
    <t>18:15:087001:320-18/063/2022-4 от 21.04.2022</t>
  </si>
  <si>
    <t>18:15:000000:994-18/065/2022-3 от 22.04.2022</t>
  </si>
  <si>
    <t>18:15:000000:994</t>
  </si>
  <si>
    <t>18:15:000000:1129-18/119/2022-3 от 22.04.2022</t>
  </si>
  <si>
    <t>18:15:000000:1129</t>
  </si>
  <si>
    <t>18:15:000000:1215</t>
  </si>
  <si>
    <t>18:15:000000:1215-18/058/2022-3 от 22.04.2022</t>
  </si>
  <si>
    <t>18:15:000000:958</t>
  </si>
  <si>
    <t>18:15:000000:958-18/073/2022-3 от 22.04.2022</t>
  </si>
  <si>
    <t>18:15:000000:1213</t>
  </si>
  <si>
    <t>18:15:000000:1213-18/073/2022-3 от 22.04.2022</t>
  </si>
  <si>
    <t>18:15:000000:984</t>
  </si>
  <si>
    <t>18:15:000000:984-18/063/2022-3 от 22.04.2022</t>
  </si>
  <si>
    <t>18:15:013001:437-18/063/2022-3 от 21.04.2022</t>
  </si>
  <si>
    <t>18:15:000000:995</t>
  </si>
  <si>
    <t>18:15:000000:995-18/075/2022-3 от 22.04.2022</t>
  </si>
  <si>
    <t>18:15:001001:386-18/116/2022-4 от 22.04.2022</t>
  </si>
  <si>
    <t>18:15:000000:1216</t>
  </si>
  <si>
    <t>18:15:000000:1216-18/058/2022-3 от 22.04.2022</t>
  </si>
  <si>
    <t>18:15:000000:993-18/065/2022-3 от 25.04.2022</t>
  </si>
  <si>
    <t>18:15:000000:996-18/116/2022-3 от 22.04.2022</t>
  </si>
  <si>
    <t>18:15:000000:956-18/058/2022-3 от 22.04.2022</t>
  </si>
  <si>
    <t>18:15:000000:961-18/063/2022-3 от 22.04.2022</t>
  </si>
  <si>
    <t>18:15:000000:1141-18/059/2022-3 от 22.04.2022</t>
  </si>
  <si>
    <t>18:15:052020:150-18/073/2022-3 от 22.04.2022</t>
  </si>
  <si>
    <t>18:15:000000:1132-18/058/2022-3 от 22.04.2022</t>
  </si>
  <si>
    <t>18:15:000000:1132</t>
  </si>
  <si>
    <t>18:15:052020:150</t>
  </si>
  <si>
    <t>18:15:000000:1141</t>
  </si>
  <si>
    <t>18:15:000000:993</t>
  </si>
  <si>
    <t>18:15:000000:961</t>
  </si>
  <si>
    <t>18:15:000000:956</t>
  </si>
  <si>
    <t>18:15:000000:996</t>
  </si>
  <si>
    <t>18:15:000000:957-18/058/2022-3 от 22.04.2022</t>
  </si>
  <si>
    <t>18:15:000000:957</t>
  </si>
  <si>
    <t>18:15:052043:264-18/063/2022-3 от 25.04.2022</t>
  </si>
  <si>
    <t>18:15:000000:960-18/119/2022-3 от 25.04.2025</t>
  </si>
  <si>
    <t>18:15:052065:157-18/072/2022-6 от 25.04.2022</t>
  </si>
  <si>
    <t>18:15:052086:197-18/072/2022-3 от 25.04.2022</t>
  </si>
  <si>
    <t>18:15:000000:1244-18/072/2022-3 от 25.04.2022</t>
  </si>
  <si>
    <t>18:15:000000:1244</t>
  </si>
  <si>
    <t>18:15:000000:916</t>
  </si>
  <si>
    <t>18:15:000000:916-18/073/2022-4 от 25.04.2022</t>
  </si>
  <si>
    <t>18:15:000000:782-18/075/2022-5 от 25.04.2022</t>
  </si>
  <si>
    <t>18:15:000000:782</t>
  </si>
  <si>
    <t>18:15:000000:918-18/072/2022-3 от 25.04.2022</t>
  </si>
  <si>
    <t>18:15:077001:114-18/116/2022-5 от 25.04.2022</t>
  </si>
  <si>
    <t>18:15:077001:114</t>
  </si>
  <si>
    <t>18:15:000000:918</t>
  </si>
  <si>
    <t>18:15:021002:547-18/072/2022-2 от 22.04.2022</t>
  </si>
  <si>
    <t>18:15:021002:547</t>
  </si>
  <si>
    <t>18:15:022001:84-18/075/2022-3 от 25.04.2022</t>
  </si>
  <si>
    <t>18:15:022001:84</t>
  </si>
  <si>
    <t>18:15:000000:781</t>
  </si>
  <si>
    <t>18:15:000000:781-18/116/2022-5 от 25.04.2022</t>
  </si>
  <si>
    <t>18:15:033002:1222-18/072/2022-3 от 22.04.2022</t>
  </si>
  <si>
    <t>18:15:000000:983-18/072/2022-3 от 25.04.2022</t>
  </si>
  <si>
    <t>18:15:000000:983</t>
  </si>
  <si>
    <t>18:15:000000:1136</t>
  </si>
  <si>
    <t>18:15:000000:1150</t>
  </si>
  <si>
    <t>18:15:000000:1138</t>
  </si>
  <si>
    <t>18:15:000000:1138-18/065/2022-3 от 25.04.2022</t>
  </si>
  <si>
    <t>18:15:000000:1136-18/065/2022-3 от 22.04.2022</t>
  </si>
  <si>
    <t>18:15:000000:953</t>
  </si>
  <si>
    <t>18:15:000000:1150-18/058/2022-3 от 25.04.2022</t>
  </si>
  <si>
    <t>18:15:000000:775-18/114/2022-5 от 25.04.2022</t>
  </si>
  <si>
    <t>18:15:000000:775</t>
  </si>
  <si>
    <t>18:15:052051:214-18/072/2022-3 от 26.04.2022</t>
  </si>
  <si>
    <t>18:15:000000:1166-18/058/2022-6 от 21.04.2022</t>
  </si>
  <si>
    <t>18:15:021001:673-18/065/2022-3 от 26.04.2022</t>
  </si>
  <si>
    <t>18:15:021001:673</t>
  </si>
  <si>
    <t>18:15:000000:792</t>
  </si>
  <si>
    <t>18:15:000000:792-18/075/2022-4 от 25.04.2022</t>
  </si>
  <si>
    <t>18:15:052054:49-18/072/2022-4 от 26.04.2022</t>
  </si>
  <si>
    <t>18:15:000000:848-18/072/2022-3 от 26.04.2022</t>
  </si>
  <si>
    <t>18:15:000000:848</t>
  </si>
  <si>
    <t>18:15:000000:953-18/072/2022-3 от 26.04.2022</t>
  </si>
  <si>
    <t>18:15:000000:790</t>
  </si>
  <si>
    <t>18:15:000000:790-18/065/2022-4 от 26.04.2022</t>
  </si>
  <si>
    <t>18:15:064001:42-18/065/2022-3 от  26.04.2022</t>
  </si>
  <si>
    <t>18:15:064001:42</t>
  </si>
  <si>
    <t>18:15:000000:375-18/072/2022-3 от 25.04.2022</t>
  </si>
  <si>
    <t>18:15:000000:735</t>
  </si>
  <si>
    <t>18:15:000000:735-18/119/2022-3 от 26.04.2022</t>
  </si>
  <si>
    <t>18:15:024001:305</t>
  </si>
  <si>
    <t>18:15:052065:152</t>
  </si>
  <si>
    <t>18:15:024001:305-18/059/2022-4 от 25.04.2022</t>
  </si>
  <si>
    <t>18:15:052065:152-18/072/2022-6 от 25.04.2022</t>
  </si>
  <si>
    <t>18:15:000000:262</t>
  </si>
  <si>
    <t>18:15:000000:262-18/116/2022-3 от 26.04.2022</t>
  </si>
  <si>
    <t>18:15:000000:791</t>
  </si>
  <si>
    <t>18:15:089001:233</t>
  </si>
  <si>
    <t>18:15:070001:29</t>
  </si>
  <si>
    <t>18:15:000000:791-18/116/2022-4 от 26.04.2022</t>
  </si>
  <si>
    <t>18:15:070001:29-18/119/2022-5 от 26.04.2022</t>
  </si>
  <si>
    <t>18:15:043001:188</t>
  </si>
  <si>
    <t>18:15:043001:188-18/116/2022-3 от 25.04.2022</t>
  </si>
  <si>
    <t>18:15:054001:408</t>
  </si>
  <si>
    <t>18:15:054001:408-18/116/2022-3 от 25.04.2022</t>
  </si>
  <si>
    <t>18:15:089001:233-18/119/2022-5 от 25.04.2022</t>
  </si>
  <si>
    <t>18:15:021001:674</t>
  </si>
  <si>
    <t>18:15:000000:915</t>
  </si>
  <si>
    <t>18:15:000000:811</t>
  </si>
  <si>
    <t>18:15:021001:674-18/119/2022-3 от 26.04.2022</t>
  </si>
  <si>
    <t>18:15:052081:124</t>
  </si>
  <si>
    <t>18:15:052081:124-18/116/2022-2 от 25.04.2022</t>
  </si>
  <si>
    <t>18:15:052029:191</t>
  </si>
  <si>
    <t>18:15:052001:501</t>
  </si>
  <si>
    <t>18:15:000000:1131</t>
  </si>
  <si>
    <t>18:15:000000:960</t>
  </si>
  <si>
    <t>18:15:000000:952</t>
  </si>
  <si>
    <t>18:15:052043:263</t>
  </si>
  <si>
    <t>18:15:052029:191-18/072/2022-3 от 26.04.2022</t>
  </si>
  <si>
    <t>18:15:000000:266-18/072/2022-2 от 25.04.2022</t>
  </si>
  <si>
    <t>18:15:000000:734</t>
  </si>
  <si>
    <t>18:15:000000:734-18/058/2022-3 от 25.04.2022</t>
  </si>
  <si>
    <t>18:15:021001:672</t>
  </si>
  <si>
    <t>18:15:021002:678</t>
  </si>
  <si>
    <t>18:15:021001:672-18/072/2022-3 от 25.04.2022</t>
  </si>
  <si>
    <t>18:15:000000:811-18/073/2022-3 от 25.04.2022</t>
  </si>
  <si>
    <t>18:15:059001:181</t>
  </si>
  <si>
    <t>18:15:059001:181-18/065/2022-3 от 26.04.2022</t>
  </si>
  <si>
    <t>18:15:000000:323</t>
  </si>
  <si>
    <t>18:15:000000:323-18/073/2022-2 от 25.04.2022</t>
  </si>
  <si>
    <t>18:15:000000:915-18/073/2022-3 от 25.04.2022</t>
  </si>
  <si>
    <t>18:15:094001:83</t>
  </si>
  <si>
    <t>18:15:094001:83-18/116/2022-3 от 25.04.2022</t>
  </si>
  <si>
    <t>18:15:000000:913</t>
  </si>
  <si>
    <t>18:15:000000:913-18/119/2022-4 от 26.04.2022</t>
  </si>
  <si>
    <t>18:15:021002:678-18/116/2022-3 от 25.04.2022</t>
  </si>
  <si>
    <t>18:15:093001:73</t>
  </si>
  <si>
    <t>18:15:093001:73-18/116/2022-3 от 25.04.2022</t>
  </si>
  <si>
    <t>18:15:062001:203</t>
  </si>
  <si>
    <t>18:15:062001:203-18/116/2022-5 от 25.04.2022</t>
  </si>
  <si>
    <t>18:15:000000:917-18/072/2022-3 от 27.04.2022</t>
  </si>
  <si>
    <t>18:15:000000:917</t>
  </si>
  <si>
    <t>18:15:000000:773-18/116/2022-5 от 25.04.2022</t>
  </si>
  <si>
    <t>18:15:000000:773</t>
  </si>
  <si>
    <t>18:15:000000:777</t>
  </si>
  <si>
    <t>18:15:000000:777-18/119/2022-5 от 25.04.2022</t>
  </si>
  <si>
    <t>18:15:000000:914</t>
  </si>
  <si>
    <t>18:15:000000:914-18/063/2022-3 от 27.04.2022</t>
  </si>
  <si>
    <t>18:15:052054:50</t>
  </si>
  <si>
    <t>18:15:052054:50-18/119/2022-4 от 25.04.2022</t>
  </si>
  <si>
    <t>18:15:000000:952-18/058/2022-3 от 25.04.2022</t>
  </si>
  <si>
    <t>18:15:052014:137-18/072/2022-3 от 21.04.2022</t>
  </si>
  <si>
    <t>18:15:000000:1131-18/065/2022-3 от 25.04.2022</t>
  </si>
  <si>
    <t>18:15:052043:263-18/058/2022-3 от 25.04.2022</t>
  </si>
  <si>
    <t>18:15:024001:300-18/061/2022-4 от 05.05.2022</t>
  </si>
  <si>
    <t>18:15:024001:300</t>
  </si>
  <si>
    <t>18:15:052001:501-18/075/2022-3 от 06.05.2022</t>
  </si>
  <si>
    <t>18:15:052081:71-18/065/2022-1 от 06.05.2022</t>
  </si>
  <si>
    <t>Церковь Покрова Божьей матери</t>
  </si>
  <si>
    <t>Удмуртская Республика, Красногорский муниципальный район, сельское поселение "Красногорское", село
Красногорское, улица Ленина, 66</t>
  </si>
  <si>
    <t>ЗУ 18:15:052044:75</t>
  </si>
  <si>
    <t>18:15:052044:76-18/075/2022-5 от 12.05.2022</t>
  </si>
  <si>
    <t>Памятник неизвестному красноармейцу гражданской войны</t>
  </si>
  <si>
    <t>Удмуртская Республика, Красногорский район, село Большой Селег, улица Советская</t>
  </si>
  <si>
    <t>18:15:028001:370-18/119/2022-3 от  11.05.2022</t>
  </si>
  <si>
    <t>18:15:028001:370-18/005/2020-1 от 15.07.2022 (объект культурного наследия</t>
  </si>
  <si>
    <t>Мемориальный комлекс</t>
  </si>
  <si>
    <t>Российская Федерация, Удмуртская Республика, Красногорский муниципальный район, сельское
поселение Красногорское, село Красногорское, ул. Ленина, сооружение 53А</t>
  </si>
  <si>
    <t>18:15:052050:10-18/116/2022-3 от 12.05.2022</t>
  </si>
  <si>
    <t>Гидротехническое сооружение Коровкинского пруда</t>
  </si>
  <si>
    <t>18:15:014001:292-18/116/2022-4 от 12.05.2022</t>
  </si>
  <si>
    <t>18:15:021002:682</t>
  </si>
  <si>
    <t>глубина 80 м</t>
  </si>
  <si>
    <t>18:15:070001:141-18/119/2022-4 от 25.04.2022</t>
  </si>
  <si>
    <t>18:15:052054:74-18/058/2022-3 от 12.05.2022</t>
  </si>
  <si>
    <t>18:15:052049:102-18/075/2022-2 от 13.05.2022</t>
  </si>
  <si>
    <t>18:15:034001:350-18/075/2022-3 от 13.05.2022</t>
  </si>
  <si>
    <t>18:15:052054:72-18/058/2022-3 от 12.05.2022</t>
  </si>
  <si>
    <t>18:15:052044:69-18/075/2022-2 от 12.05.2022</t>
  </si>
  <si>
    <t>18:15:028001:343-18/058/2022-3 от 12.05.2022</t>
  </si>
  <si>
    <t>Сооружение (Плотина)</t>
  </si>
  <si>
    <t>УР, Красногорский район, в 670 м северо западнее д. Артык</t>
  </si>
  <si>
    <t>18:15:000000:331-18/123/2022-2 от 13.05.2022</t>
  </si>
  <si>
    <t>18:15:052044:77-18/075/2022-3 от 13.05.2022</t>
  </si>
  <si>
    <t>18:15:007001:1184-18/123/2022-3 от 12.05.2022</t>
  </si>
  <si>
    <t>18:15:000000:387-18/123/2022-3 от 12.05.2022</t>
  </si>
  <si>
    <t>Гидроузел</t>
  </si>
  <si>
    <t>Удмуртская Республика, Красногорский район, с.Кокман, ул.Школьная, объект расположен в 20 м по
направлению на юго-восток от дома № 20 по ул.Школьная</t>
  </si>
  <si>
    <t>18:15:036002:279-18/080/2022-2 от 13.05.2022</t>
  </si>
  <si>
    <t>Удмуртская Республика, Красногорский район, 250 м. восточнее границы д. Агриколь</t>
  </si>
  <si>
    <t>18:15:000000:867-18/123/2022-4 от 13.05.2022</t>
  </si>
  <si>
    <t>18:15:052054:73-18/063/2022-3 от 13.05.2022</t>
  </si>
  <si>
    <t>18:15:052030:490-18/063/2022-3 от 13.05.2022</t>
  </si>
  <si>
    <t>18:15:036002:253-18/123/2022-3 от 13.05.2022</t>
  </si>
  <si>
    <t>18:15:052052:77-18/065/2022-2 от 13.05.2022</t>
  </si>
  <si>
    <t>18:15:033001:984-18/073/2022-2 от 13.05.2022</t>
  </si>
  <si>
    <t>18:15:026001:412-18/058/2022-3 от 13.05.2022</t>
  </si>
  <si>
    <t>18:15:023002:476-18/123/2022-3 от 13.05.2022</t>
  </si>
  <si>
    <t>18:15:033001:983-18/065/2022-2 от 15.05.2022</t>
  </si>
  <si>
    <t>18:15:034001:351-18/058/2022-2 от 12.05.2022</t>
  </si>
  <si>
    <t>18:15:052055:76-18/065/2022-3 от 13.05.2022</t>
  </si>
  <si>
    <t>18:15:054003:376-18/065/2022-2 от 13.05.2022</t>
  </si>
  <si>
    <t>18:15:052054:38-18/075/2022-4 от 16.05.2022</t>
  </si>
  <si>
    <t>18:15:028001:360-18/123/2022-2 от 12.05.2022</t>
  </si>
  <si>
    <t>18:15:059002:62-18/058/2022-4 от 16.02.2022</t>
  </si>
  <si>
    <t>Здание ветеринарного участка (Администрация)</t>
  </si>
  <si>
    <t>Удмуртская Республика, Красногорский район, с. Валамаз, ул. Свободы, д. 4</t>
  </si>
  <si>
    <t>18:15:033002:1004</t>
  </si>
  <si>
    <t>18:15:033002:1004-18/072/2022-2 от 16.05.2022</t>
  </si>
  <si>
    <t>18:15:059001:177-18/123/2022-5 от 13.05.2022</t>
  </si>
  <si>
    <t>Гидротехническое сооружение Марийкиного пруда</t>
  </si>
  <si>
    <t>Удмуртская Республика, Красногорский район, вблизи д. Тараканово</t>
  </si>
  <si>
    <t>18:15:011001:347-18/119/2022-4 от 13.05.2022</t>
  </si>
  <si>
    <t>18:15:000000:408-18/075/2022-1 от 16.05.2022</t>
  </si>
  <si>
    <t>18:15:022001:73-18/075/2022-1 от 16.05.2022</t>
  </si>
  <si>
    <t>18:15:036002:285-18/116/2022-5 от 16.05.2022</t>
  </si>
  <si>
    <t>18:15:052054:64-18/075/2022-3 от 16.05.2022</t>
  </si>
  <si>
    <t>18:15:052032:191-18/065/2022-3 от 13.05.2022</t>
  </si>
  <si>
    <t>плотина Верхнего пруда с. Красногорское</t>
  </si>
  <si>
    <t>Удмуртская Республика, Красногорский район, с. Красногорское, расположенного в 3 км выше устья Вола
на реке Убыть</t>
  </si>
  <si>
    <t>18:15:000000:345-18/072/2022-3 от 16.05.2022</t>
  </si>
  <si>
    <t>18:15:033002:1049-18/058/2022-1 от 16.05.2022</t>
  </si>
  <si>
    <t>18:15:052042:40-18/123/2022-4 от 13.05.2022</t>
  </si>
  <si>
    <t>18:15:024001:296-18/075/2022-4 от 16.05.2022</t>
  </si>
  <si>
    <t>18:15:049002:468-18/072/2022-2 от 16.05.2022</t>
  </si>
  <si>
    <t>Здание Кокманской администрации</t>
  </si>
  <si>
    <t>Удмуртская Республика, Красногорский район, с. Кокман, ул. Центральная, д. 2</t>
  </si>
  <si>
    <t>18:15:049002:468</t>
  </si>
  <si>
    <t>18:15:000000:400-18/080/2022-2 от 16.05.2022</t>
  </si>
  <si>
    <t>18:15:054001:263-18/123/2022-2 от 12.05.2022</t>
  </si>
  <si>
    <t>18:15:000000:787-18/072/2022-4 от 16.05.2022</t>
  </si>
  <si>
    <t>Искусственное сооружение на реке Убыть</t>
  </si>
  <si>
    <t>Удмуртская Республика, Красногорский район, с. Красногорское, ул. Кирова</t>
  </si>
  <si>
    <t>18:15:024001:297-18/080/2022-4 от 16.05.2022</t>
  </si>
  <si>
    <t>18:15:049001:248-18/080/2022-1 от 16.05.2022</t>
  </si>
  <si>
    <t>снять с ГКУ, т.к. участок вход в зу 18:15:054003:362</t>
  </si>
  <si>
    <t>18:15:054003:362-18/058/2022-2 от 16.05.2022</t>
  </si>
  <si>
    <t>18:15:054003:378-18/075/2022-2 от 16.05.2022</t>
  </si>
  <si>
    <t>Плотина</t>
  </si>
  <si>
    <t>Удмуртская Республика, Красногорский район, в 185 метрах юго-западнее села Большой Селег</t>
  </si>
  <si>
    <t>18:15:000000:349-18/072/2022-2 от 16.05.2022</t>
  </si>
  <si>
    <t>18:15:052054:48-18/058/2022-2 от 16.05.2022</t>
  </si>
  <si>
    <t>18:15:052033:78-18/075/2022-3 от 16.05.2022</t>
  </si>
  <si>
    <t>18:15:033002:1047-18/075/2022-1 от 16.05.2022</t>
  </si>
  <si>
    <t>18:15:000000:389-18/058/2022-3 от 16.05.2022</t>
  </si>
  <si>
    <t>18:15:026001:241-18/058/2022-1 от 16.05.2022</t>
  </si>
  <si>
    <t>18:15:052033:96-18/116/2022-2 от 13.05.2022</t>
  </si>
  <si>
    <t>18:15:052057:88-18/123/2022-5 от 13.05.2022</t>
  </si>
  <si>
    <t>18:15:052044:34-18/058/2022-3 от 14.03.2022</t>
  </si>
  <si>
    <t>18:15:052044:36-18/075/2022-2 от 17.05.2022</t>
  </si>
  <si>
    <t>18:15:079001:199-18/119/2022-1 от 17.05.2022</t>
  </si>
  <si>
    <t>18:15:052065:156-18/075/2022-6 от 16.05.2022</t>
  </si>
  <si>
    <t>18:15:000000:261-18/075/2022-2 от 17.05.2022</t>
  </si>
  <si>
    <t>18:15:052065:158-18/075/2022-6 от 17.05.2022</t>
  </si>
  <si>
    <t>18:15:052054:70-18/058/2022-2 от 13.05.2022</t>
  </si>
  <si>
    <t>18:15:049002:447-18/058/2022-2 от 18.05.2022</t>
  </si>
  <si>
    <t>18:15:052044:68-18/075/2022-3 от 22.03.2022</t>
  </si>
  <si>
    <t>оперативное управление  18:15:052044:68-18/075/2022-1 от 22.03.2022</t>
  </si>
  <si>
    <t>18:15:049002:430-18/123/2022-3 от 12.05.2022</t>
  </si>
  <si>
    <t>18:15:036002:289-18/065/2022-2 от 13.05.2022</t>
  </si>
  <si>
    <t>18:15:034001:361-18/123/2022-2 от 12.05.2022</t>
  </si>
  <si>
    <t>18:15:033002:1066-18/123/2022-2 от 12.05.2022</t>
  </si>
  <si>
    <t>18:15:023002:320-18/075/2022-1 от 16.05.2022</t>
  </si>
  <si>
    <t>18:15:089001:214-18/123/2022-2 от 18.03.2022</t>
  </si>
  <si>
    <t>18:15:021002:682-18/075/2022-3 от 18.05.2022</t>
  </si>
  <si>
    <t>ЗУ 18:15:052044:14</t>
  </si>
  <si>
    <t>18:15:049001:247-18/080/2022-1 от 16.05.2022</t>
  </si>
  <si>
    <t>18:15:052044:60-18/075/2022-1 от 16.05.2022</t>
  </si>
  <si>
    <t>18:15:054001:264-18/123/2022-1 от 13.05.2022</t>
  </si>
  <si>
    <t>Удмуртская Республика, Красногорский район, с. Красногорское, ул. Ленина, д. 57</t>
  </si>
  <si>
    <t>18:15:052049:190</t>
  </si>
  <si>
    <t>18:15:052049:190-18/075/2022-1 от 20.05.2022</t>
  </si>
  <si>
    <t>Администрация муниципального образования "Муниципальный округ Красногорский район Удмуртской Республики"</t>
  </si>
  <si>
    <t>нежилое здание: Нефтебаза</t>
  </si>
  <si>
    <t>Памятник землякам погибшим в годы ВОВ</t>
  </si>
  <si>
    <t>Удмуртская Республика Красногорский муниципальный район сельское поселение Прохоровское д. Бараны ул. Советская  д. 8б</t>
  </si>
  <si>
    <t>Постановление Верх Совета № 3020-6</t>
  </si>
  <si>
    <t>18:15:036001:198</t>
  </si>
  <si>
    <t>Удмуртская Республика, Красногорский район, с. Валамаз, ул. 1-я Заречная</t>
  </si>
  <si>
    <t>Гидротехническое сооружение</t>
  </si>
  <si>
    <t>Собственность
18:15:033002:1089-18/075/2022-3
18.07.2022 13:35:17</t>
  </si>
  <si>
    <t>Нежилое помещение</t>
  </si>
  <si>
    <t>МКДОУ Селеговский детский сад (145,5 кв.м ФАП, 46,6 кв.м безв. польз. Администрация), СДК 500 кв.м</t>
  </si>
  <si>
    <t>Емкость 50 куб.м</t>
  </si>
  <si>
    <t>Ограждение детской площадки</t>
  </si>
  <si>
    <t>Ограждение спортивной детской площадки</t>
  </si>
  <si>
    <t>Пешеходная дорожка (тротуар)</t>
  </si>
  <si>
    <t>Тротуар по ул.Ленина в д.Агриколь</t>
  </si>
  <si>
    <t>Цистерна 50куб.м</t>
  </si>
  <si>
    <t xml:space="preserve">Бюст "Полному кавалеру ордена "Славы" Пряженникову Степану Григорьевичу" </t>
  </si>
  <si>
    <t>Доска Почёта на центральной площади в с.Красногорское</t>
  </si>
  <si>
    <t>Скульптурная группа "Рабочий и колхозница"</t>
  </si>
  <si>
    <t>Памятник д.Заимки</t>
  </si>
  <si>
    <t>Памятник погибшим в годы ВОВ</t>
  </si>
  <si>
    <t>Удмуртская Республика,
Красногорский район,  д.Агриколь, ул.Ленина</t>
  </si>
  <si>
    <t>2014г./17.11.2014</t>
  </si>
  <si>
    <t>Удмуртская Респ., Красногорский р-н, д. Агриколь</t>
  </si>
  <si>
    <t>Удмуртская Республика, Красногорский район, с.Архангельское</t>
  </si>
  <si>
    <t>Памятник землякам, погибшим в годы ВОВ, д. Артык</t>
  </si>
  <si>
    <t>Удмуртская Республика, Красногорский р-н, д. Артык</t>
  </si>
  <si>
    <t>Удмуртская Республика, Красногорский р-н, с. Васильевское</t>
  </si>
  <si>
    <t>с.Дебы</t>
  </si>
  <si>
    <t>Памятник землякам, погибшим в годы Великой Отечественной войны</t>
  </si>
  <si>
    <t>Удмуртская Республика, Красногорский р-н, с. Кокман</t>
  </si>
  <si>
    <t>Памятник погибшему при исполнении интернационального долга в Афганистане</t>
  </si>
  <si>
    <t>бывшая деревня Заимки</t>
  </si>
  <si>
    <t>Памятник Герою Советского Союза Ожмегову Г.Ф. в с. Курья</t>
  </si>
  <si>
    <t>с. Курья, ул. Советская</t>
  </si>
  <si>
    <t>1967 г./31.03.2006</t>
  </si>
  <si>
    <t>д. Ботаниха, ул. Центральная</t>
  </si>
  <si>
    <t>2014 г./08.07.2014</t>
  </si>
  <si>
    <t>Памятник  воинам – землякам  погибшим  в  годы ВОВ</t>
  </si>
  <si>
    <t>Удмуртская Республика, Красногорский район, с.Большой Селег, ул. Советская 11в</t>
  </si>
  <si>
    <t>Удмуртская Респ., Красногорский р-н, с. Красногорское</t>
  </si>
  <si>
    <t>Кокман, ул. Школьная</t>
  </si>
  <si>
    <t>Памятник землякам, погибшим в годы ВОВ в д. Ботаниха</t>
  </si>
  <si>
    <t>Бетонная дорожка</t>
  </si>
  <si>
    <t>Бетонное покрытие ( дорожка бетонная) по ул.Ленина д.67</t>
  </si>
  <si>
    <t>Тротуар из брустчатки</t>
  </si>
  <si>
    <t>Тротуар от РДК до гаражей</t>
  </si>
  <si>
    <t>Тротуар от ул. Ленина до ЗАГС</t>
  </si>
  <si>
    <t>Тротуар от ул. Советской до БУЗ УР "Красногорская РБ МЗ"</t>
  </si>
  <si>
    <t>Тротуар по ул.Первомайской</t>
  </si>
  <si>
    <t>Удмуртская Респ., Красногорский р-н, с.Красногорское</t>
  </si>
  <si>
    <t>Дорожка по ул.Дружбы</t>
  </si>
  <si>
    <t>Емкость для забора воды</t>
  </si>
  <si>
    <t>Лестница</t>
  </si>
  <si>
    <t>Лестница с подпорной стенкой</t>
  </si>
  <si>
    <t>Лестница у Церкви</t>
  </si>
  <si>
    <t>Противопожарный резервуар</t>
  </si>
  <si>
    <t>Площадка для автотранспорта Ленина, 67</t>
  </si>
  <si>
    <t>Тротуар с асфальтобетонным покрытием по ул.Ленина с.Красногорское (от ул. Восточная)</t>
  </si>
  <si>
    <t>Удмуртская Респ., Красногорский р-н, с. Красногорское, ул. Дружбы</t>
  </si>
  <si>
    <t>Администрация</t>
  </si>
  <si>
    <t>Крытая летняя сцена в с.Курья</t>
  </si>
  <si>
    <t>2015 г./20.07.2015</t>
  </si>
  <si>
    <t>Пожарный водоем в д.Полом</t>
  </si>
  <si>
    <t>д. Б. Полом</t>
  </si>
  <si>
    <t>Церковь в с.Курья</t>
  </si>
  <si>
    <t>с. Курья, ул. Советская, 23</t>
  </si>
  <si>
    <t>1916 г./15.04.2011</t>
  </si>
  <si>
    <t>УР, с.Красногорское</t>
  </si>
  <si>
    <t>Резервуар 50 м3</t>
  </si>
  <si>
    <t>д.Ботаниха, ул.Центральная</t>
  </si>
  <si>
    <t>Гараж</t>
  </si>
  <si>
    <t>Российская Федерация, Удмуртская Республика, Красногорский район, с.Кокман, ул.Пионерская, 9</t>
  </si>
  <si>
    <t>Ёмкость 25м3 с обработкой</t>
  </si>
  <si>
    <t>Здание (молельный дом)</t>
  </si>
  <si>
    <t>д. Бараны ул. Советская д. 14</t>
  </si>
  <si>
    <t>УР, д. Агриколь</t>
  </si>
  <si>
    <t>Дорожка беговая 405 (дет. Площадка)</t>
  </si>
  <si>
    <t>д. Агриколь</t>
  </si>
  <si>
    <t>объект культурного наследия</t>
  </si>
  <si>
    <t xml:space="preserve">объект культурного наследия </t>
  </si>
  <si>
    <t xml:space="preserve">Бюджетные </t>
  </si>
  <si>
    <t>казенные</t>
  </si>
  <si>
    <t>автономные</t>
  </si>
  <si>
    <t>казна</t>
  </si>
  <si>
    <t>протяж</t>
  </si>
  <si>
    <t>площадь</t>
  </si>
  <si>
    <t xml:space="preserve">Казна </t>
  </si>
  <si>
    <t>администрация</t>
  </si>
  <si>
    <t>п 493 от 24.05.2013 г.Договор  безвозмездной передачи в собственность недвижимого имущества от 24.05.2013 №1</t>
  </si>
  <si>
    <t>ФАП</t>
  </si>
  <si>
    <t>Красногорский район, д. Ст. Кычино</t>
  </si>
  <si>
    <t>18:15:079001:201</t>
  </si>
  <si>
    <t>отправить на межевание</t>
  </si>
  <si>
    <t xml:space="preserve">Водонапорная башня с.Архангельское </t>
  </si>
  <si>
    <t>наружный газопровод высокого давления (надземный 67*3,5; L=5,37) (Барановская СОШ)</t>
  </si>
  <si>
    <t>37м, площадь 2,2 кв.м</t>
  </si>
  <si>
    <t>надо списать , на здание оформлена собственность от 15.02.2013 под кадастровым номером 18:15:079001:165. Здание было переведено в жилое, есть собственник, кад. Номер другой</t>
  </si>
  <si>
    <t>глубина 102</t>
  </si>
  <si>
    <t>18:15:005001:718</t>
  </si>
  <si>
    <t>Удмуртская Республика, Красногорский район, д. Багыр</t>
  </si>
  <si>
    <t xml:space="preserve">Собственность
18:15:005001:718-18/114/2022-1
09.08.2022 </t>
  </si>
  <si>
    <t>межпоселковые</t>
  </si>
  <si>
    <t>внутрипоселковые</t>
  </si>
  <si>
    <t xml:space="preserve">скважина № 813  с.Архангельское </t>
  </si>
  <si>
    <t>глубина 125 м</t>
  </si>
  <si>
    <t>18:15:023002:484</t>
  </si>
  <si>
    <t>Собственность
18:15:023002:484-18/065/2022-1
15.08.2022 16:15:08</t>
  </si>
  <si>
    <t>.</t>
  </si>
  <si>
    <t>18:15:023002:483</t>
  </si>
  <si>
    <t>высота 16, объем 50</t>
  </si>
  <si>
    <t>18:15:023002:483-18/062/2022-1 от 13.08.2022</t>
  </si>
  <si>
    <t>Нежилое помещение в нежилом здании (Фельдшерско-Акушерский пункт)</t>
  </si>
  <si>
    <t>18:15:022001:82</t>
  </si>
  <si>
    <t>Удмуртская Республика, Красногорский р-н, д. Прохорово, ул. Светлая, д. 1</t>
  </si>
  <si>
    <t>18:15:073001:200</t>
  </si>
  <si>
    <t xml:space="preserve">18:15:036002:283-18/075/2022-2
23.08.2022
</t>
  </si>
  <si>
    <t>18:15:043001:187-18/075/2022-2
23.08.2022</t>
  </si>
  <si>
    <t>18:15:022001:82-18/075/2022-2
23.08.2022</t>
  </si>
  <si>
    <t>18:15:073001:200-18/075/2022-2
24.08.2022</t>
  </si>
  <si>
    <t>18:15:079001:201-18/075/2022-3
23.08.2022</t>
  </si>
  <si>
    <t>18:15:026001:418</t>
  </si>
  <si>
    <t>Собственность
18:15:026001:418-18/062/2022-1
24.08.2022 16:13:34</t>
  </si>
  <si>
    <t>П710 от 07.08.2022, П256 от 14.03.2013, акта приемки законченного строительством  объекта  от 01.03.2013 года, муниципального контракта на выполнение подрядных работ для муниципальных нужд №07/2010 от 24.12.2010года</t>
  </si>
  <si>
    <t xml:space="preserve">Обелиск </t>
  </si>
  <si>
    <t>Российская Федерация, Удмуртская Республика, муниципальный округ Красногорский район, деревня
Прохорово, улица Тополиная, 28а</t>
  </si>
  <si>
    <t>Собственность
18:15:073001:324-18/065/2022-1
24.08.2022 18:13:01</t>
  </si>
  <si>
    <t>Собственность
18:15:026001:417-18/116/2022-1
24.08.2022 15:42:15</t>
  </si>
  <si>
    <t>включены Начало Монтажников (269 м), Овражный 213 м (весь), 86 м между 9 мая и овражным, 108 м 9 мая</t>
  </si>
  <si>
    <t>ЗУ 18:15:005001:408</t>
  </si>
  <si>
    <t>глубина 98 м</t>
  </si>
  <si>
    <t>18:15:024001:425</t>
  </si>
  <si>
    <t xml:space="preserve">Собственность
18:15:024001:425-18/058/2022-1
24.08.2022 </t>
  </si>
  <si>
    <t xml:space="preserve">18:15:023002:320 (ВСЕ ЗДАНИЕ)              18:15:023002:325 (ФАП)  </t>
  </si>
  <si>
    <t>ул. Монтажников</t>
  </si>
  <si>
    <t>ул. 9 Мая</t>
  </si>
  <si>
    <t>не эксплутируется</t>
  </si>
  <si>
    <t>18:15:000000:608</t>
  </si>
  <si>
    <t>18:15:054001:268</t>
  </si>
  <si>
    <t>глубина 121</t>
  </si>
  <si>
    <t>18:15:023002:482</t>
  </si>
  <si>
    <t>Собственность
18:15:023002:482-18/119/2022-1
11.08.2022 15:26:01</t>
  </si>
  <si>
    <t>Удмуртская Республика, Красногорский район, с. Архангельское</t>
  </si>
  <si>
    <t>скважина с насосом с.Курья №669</t>
  </si>
  <si>
    <t xml:space="preserve">ЗУ 18:15:024001:269 </t>
  </si>
  <si>
    <t>18:15:000000:1299</t>
  </si>
  <si>
    <t>Собственность
18:15:000000:1299-18/119/2022-1
22.09.2022 09:27:09</t>
  </si>
  <si>
    <t>Постановление Администрации МО "Муниципальный округ Красногорский район" №767 от 17.08.2022 г.</t>
  </si>
  <si>
    <t>водопроводные сети</t>
  </si>
  <si>
    <t>Красногорский муниципальный район, сельское поселение «Дебинское», деревня Старый Качкашур</t>
  </si>
  <si>
    <t>решение Юкаменского районного суда УР от 14.06.2022 г. УИД 18RS0029-01-2022-000340-98, П767 от 17.08.2022</t>
  </si>
  <si>
    <t>18:15:000000:1114</t>
  </si>
  <si>
    <t>18:15:000000:1114-18/075/2022-3 от 09.08.2022 г.</t>
  </si>
  <si>
    <t>Красногорский муниципальный район, сельское поселение Дебинское, деревня Тукташ</t>
  </si>
  <si>
    <t>решение Юкаменского районного суда УР от 14.06.2022 г. УИД 18RS0029-01-2022-000339-04, П767 от 17.08.2022</t>
  </si>
  <si>
    <t>18:15:000000:1113</t>
  </si>
  <si>
    <t xml:space="preserve">18:15:000000:1113-18/075/2022-3 от 08.08.2022 </t>
  </si>
  <si>
    <t>ГТРК</t>
  </si>
  <si>
    <t>18:15:024001:426</t>
  </si>
  <si>
    <t>объем 50 куб.м, высота 14 м</t>
  </si>
  <si>
    <t>Собственность
18:15:024001:426-18/072/2022-1
29.09.2022 10:13:31</t>
  </si>
  <si>
    <t xml:space="preserve">Свидетельство о регистрации № 18:15:000000:608-18/075/2022-2
от 2022-08-24 ( - Собственность)
</t>
  </si>
  <si>
    <t>Свидетельство о регистрации № 18:15:036001:198-18/075/2022-2
от 2022-08-25 ( - Собственность)</t>
  </si>
  <si>
    <t>аренда ООО "Энергия"18-18-14/002/2011-329
2022-08-26 - 2022-10-06
от 2011-07-19 ( - Аренда (в том числе, субаренда))</t>
  </si>
  <si>
    <t>Свидетельство о регистрации № 18:15:054001:268-18/075/2022-2
от 2022-08-25 ( - Собственность)</t>
  </si>
  <si>
    <t>Хозяйственное ведение МУП ЖКС
18:15:033002:1222-18/075/2022-4
21.10.2022 05:03:03</t>
  </si>
  <si>
    <t xml:space="preserve">Хозяйственное ведение МУП ЖКС
18:15:033002:1228-18/059/2022-2
19.10.2022 </t>
  </si>
  <si>
    <t xml:space="preserve">МУП ЖКС Хозяйственное ведение
18:15:033002:1229-18/058/2022-2
20.10.2022 </t>
  </si>
  <si>
    <t xml:space="preserve"> село Красногорское, пер. Южный</t>
  </si>
  <si>
    <t>ул.Прудовая-Полевая-9 мая</t>
  </si>
  <si>
    <t>ЗУ 18:15:052053:22</t>
  </si>
  <si>
    <t>Хозяйственное ведение
№ 18:15:000000:1114-18/075/2022-4
от 26.10.2022</t>
  </si>
  <si>
    <t>Хозяйственное ведение
№ 18:15:000000:1113-18/075/2022-4
от 26.10.2022</t>
  </si>
  <si>
    <t>АРЕНДА Ростелеком часть здания</t>
  </si>
  <si>
    <t>уточнить состояние</t>
  </si>
  <si>
    <t xml:space="preserve">МБОУ Валамазская СОШ. Бузв. Ползование: Администр- 43 кв.м, библиотека - 52,5 кв.м, МБУ МКСК - 211.2 кв.м </t>
  </si>
  <si>
    <t>МКОУ Дёбинская СОШ. Безвозмезд. пользование: библиотека - 80,9 кв.м, Детский сад -? Кв.м.</t>
  </si>
  <si>
    <t>размещение ФАП 224,7 кв.м безв.польз., Администрация 86,3 кв.м</t>
  </si>
  <si>
    <t xml:space="preserve">Оперативное управление
18:15:000000:408-18/075/2022-3
30.08.2022 
</t>
  </si>
  <si>
    <t>МБУК "Красногорская межпоселенческая библиотека"</t>
  </si>
  <si>
    <t>Удмуртская Республика, Красногорский район, с.Красногорское, ул.Комсомольская, д.32А (здание д/с №2)</t>
  </si>
  <si>
    <t>ЗУ 18:15:052028:5</t>
  </si>
  <si>
    <t>тер. Отдел Красногорский</t>
  </si>
  <si>
    <t xml:space="preserve">с. Красногорское, ул.Глазовская, 1"А" </t>
  </si>
  <si>
    <t>МКДОУ Багырский детский сад, ФАП -78,5 кв.м(безвозмезд), библиотека (безвозмезд), МКСК -157,9 кв.м</t>
  </si>
  <si>
    <t>с. Красногорское, ул. 60 лет Удмуртии, сооружение 1</t>
  </si>
  <si>
    <t>с. Красногорская, ул. Лесная</t>
  </si>
  <si>
    <t xml:space="preserve">тер отдел </t>
  </si>
  <si>
    <t>тер отдел, библиотека</t>
  </si>
  <si>
    <t xml:space="preserve">Памятник с. Курья </t>
  </si>
  <si>
    <t>УР, Красногорский район, с.Курья</t>
  </si>
  <si>
    <t>приобретен по программе "Глубинкою сильна Россия"</t>
  </si>
  <si>
    <t>ДВИЖИМОЕ ИМУЩЕСТВО (3 гранитных стеллы)</t>
  </si>
  <si>
    <t>снять с ГКУ сгорел</t>
  </si>
  <si>
    <t xml:space="preserve">Постановление Администрации муниципального образования "Красногорский район" О  принятии  в муниципальную собственность
Красногорского района объекта: « Инженерное обеспечение микрорайона индивидуальной 
застройки в с. Красногорское»
 от 02.02.2007 №, П Администрации от 09.12.2022 №1132
</t>
  </si>
  <si>
    <t>Постановление Администрации 1132 от 09.12.2022</t>
  </si>
  <si>
    <t>Постановление Администрации 1132 от 09.12.2023</t>
  </si>
  <si>
    <t xml:space="preserve">ул.Святогорская </t>
  </si>
  <si>
    <t>объем 25 куб.м, высота 19,4 м</t>
  </si>
  <si>
    <t>Собственность
18:15:005001:723-18/072/2022-1
14.12.2022 06:54:05</t>
  </si>
  <si>
    <t>18:15:005001:723</t>
  </si>
  <si>
    <t>Удмуртская Республика, Красногорский район, с. Дебы</t>
  </si>
  <si>
    <t>2010 (1977 г по выписке неправильно)</t>
  </si>
  <si>
    <t>2011 (1977 г по выписке неправильно)</t>
  </si>
  <si>
    <t>18:15:005001:722</t>
  </si>
  <si>
    <t>Собственность
18:15:005001:722-18/064/2022-1
13.12.2022 14:05:46</t>
  </si>
  <si>
    <t>водонапорная башня пер. Нагорный</t>
  </si>
  <si>
    <t>включить в Реестр по итогам инвентаризации</t>
  </si>
  <si>
    <t>ГТС с. Архангельское</t>
  </si>
  <si>
    <t>Удмуртская Республика, Красногорский муниципальный район, сельское поселение Архангельское, село Архангельское, Гидротехнический комплекс территория, сооружение1</t>
  </si>
  <si>
    <t>ГТС пруда в д.Рылово</t>
  </si>
  <si>
    <t>Удмуртская республика, Красногорский муниципальный район, сельское поселение Архангельское,  д.Рылово, Гидротехнический комплекс территория, сооружение 2</t>
  </si>
  <si>
    <t>площадь 814 кв.м</t>
  </si>
  <si>
    <t>1137 кв.м</t>
  </si>
  <si>
    <t>Собственность декабрь 2022 г.                    18:15:000000:982</t>
  </si>
  <si>
    <t>Собственность декабрь 2022 г                                18:15:000000:980</t>
  </si>
  <si>
    <t>глубина 120 м</t>
  </si>
  <si>
    <t>18:15:041001:216</t>
  </si>
  <si>
    <t>Собственность
18:15:041001:216-18/073/2022-1
16.12.2022 13:00:24</t>
  </si>
  <si>
    <t>объем 25, высота 21 м</t>
  </si>
  <si>
    <t>18:15:049002:631</t>
  </si>
  <si>
    <t xml:space="preserve">Собственность
18:15:049002:631-18/075/2022-1
16.12.2022 </t>
  </si>
  <si>
    <t>18:15:054002:568</t>
  </si>
  <si>
    <t>Удмуртская Республика, Красногорский район, с. Курья</t>
  </si>
  <si>
    <t xml:space="preserve">Собственность
18:15:054002:568-18/058/2022-1
19.12.2022 </t>
  </si>
  <si>
    <t>глубина 68</t>
  </si>
  <si>
    <t>объем 25 куб. м, высота 19,4 м</t>
  </si>
  <si>
    <t>18:15:054001:415</t>
  </si>
  <si>
    <t xml:space="preserve">Собственность
18:15:054001:415-18/072/2022-1
19.12.2022 </t>
  </si>
  <si>
    <t>18:15:054002:569</t>
  </si>
  <si>
    <t xml:space="preserve">Собственность
18:15:054002:569-18/123/2022-1
19.12.2022 </t>
  </si>
  <si>
    <t>18:15:052032:192</t>
  </si>
  <si>
    <t>Аренда ООО Энергия</t>
  </si>
  <si>
    <t>Собственность
18:15:052032:192-18/058/2022-1
24.12.2022</t>
  </si>
  <si>
    <t>глубина 68 м</t>
  </si>
  <si>
    <t>18:15:000000:1311</t>
  </si>
  <si>
    <t>Собственность
18:15:000000:1311-18/119/2023-1
11.01.2023 07:48:32</t>
  </si>
  <si>
    <t>Перечень тепловых сетей, находящихся в собственности муниципального образования "Муниципальный округ Красногорский район Удмуртской Республики" на 31.12.2022 г.</t>
  </si>
  <si>
    <t>Удмуртская Республика, Красногорский район, село Красногорское, ул. Комсомольская</t>
  </si>
  <si>
    <t>Удмуртская Республика, Красногорский район, с. Красногорское, ул. Труда</t>
  </si>
  <si>
    <t xml:space="preserve">Оперативное управление
18:15:000000:1151-18/064/2021-4
23.09.2021 09:45:35
</t>
  </si>
  <si>
    <t>Перечень скважин и водонапорных башен, находящихся в собственности муниципального образования "Муниципальный округ Красногорский район Удмуртской Республики" на 31.12.2022 г.</t>
  </si>
  <si>
    <t>Удмуртская Республика, Красногорский  район, 
 село Красногорское, ул. Луначарского, сооружение 1А</t>
  </si>
  <si>
    <t>Удмуртская Республика, Красногорский  район, 
 село Красногорское, ул. Луначарского, сооружение 54А</t>
  </si>
  <si>
    <t>Удмуртская Республика, Красногорский , село Красногорское, пер. Школьный, сооружение 2А</t>
  </si>
  <si>
    <t>Скважины и водопроводные башни, находящиеся в составе водопроводных сетей.</t>
  </si>
  <si>
    <t>Перечень нежилых зданий (помещений) МО "Муниципальный округ Красногорский район Удмуртской Республики" на 31.12.2022 г</t>
  </si>
  <si>
    <t>Примечание</t>
  </si>
  <si>
    <t xml:space="preserve">18:15:054001:263-18/123/2022-2 от 12.05.2022 </t>
  </si>
  <si>
    <t>Оперативное управление 18:15:059002:62-18/005/2019-2
от 2019-02-12 )</t>
  </si>
  <si>
    <t>18:15:052054:38-18/116/2021-2 от 14.09.2021 ( - Оперативное управление)</t>
  </si>
  <si>
    <t>№ 18-18-14/003/2012-057
от 2012-11-19 ( - Оперативное управление)</t>
  </si>
  <si>
    <t xml:space="preserve"> № 18-18-14/003/2012-058
от 2012-11-19 ( - Оперативное управление)</t>
  </si>
  <si>
    <t>№ 18-18-14/003/2012-098
от 2012-12-06 ( - Оперативное управление)</t>
  </si>
  <si>
    <t xml:space="preserve">№ 18-18-14/003/2013-289
от 2013-03-14 ( - Оперативное управление)
</t>
  </si>
  <si>
    <t xml:space="preserve">Оперативное управление  № 18-18-14/003/2012-083
от 2012-11-30 )
</t>
  </si>
  <si>
    <t xml:space="preserve">Оперативное управление № 18-18-14/003/2013-549
от 2013-05-14 )
</t>
  </si>
  <si>
    <t>№ 18-18-14/003/2013-936 
от 2013-08-30 ( - Оперативное управление)</t>
  </si>
  <si>
    <t>№ 18-01.15-2.2000-145
от 2000-06-04 ( - Оперативное управление)</t>
  </si>
  <si>
    <t xml:space="preserve"> № 18-18-14/001/2012-646
от 2012-04-19 ( - Оперативное управление)</t>
  </si>
  <si>
    <t xml:space="preserve">№ 18-18-14/002/2012-482
от 2012-09-14 ( - Оперативное управление)
</t>
  </si>
  <si>
    <t xml:space="preserve"> № 18-18-14/003/2013-719
от 2013-06-24 ( - Оперативное управление)</t>
  </si>
  <si>
    <t xml:space="preserve">№ 18-18-14/002/2012-182
от 2012-06-27 ( - Оперативное управление)
</t>
  </si>
  <si>
    <t>№ 18:15:052033:78-18/117/2021-1
от 2021-05-05 ( - Оперативное управление)</t>
  </si>
  <si>
    <t xml:space="preserve">№ 18:15:024001:296-18/005/2019-2
от 2019-03-20 ( - Оперативное управление)
</t>
  </si>
  <si>
    <t xml:space="preserve"> № 18:15:052065:156-18/064/2021-4
от 2021-09-23 ( - Оперативное управление)</t>
  </si>
  <si>
    <t>Удмуртская Республика, Красногорский  район,   село Красногорское, ул. Барышникова, сооружение 13 А/2</t>
  </si>
  <si>
    <t>Перечень прочих сооружений, находящихся в собственности муниципального образования "Муниципальный округ Красногорский район Удмуртской республики" , на 31.12.2022 г.</t>
  </si>
  <si>
    <t>№ 18:15:000000:470-18/061/2021-2 
от 2021-09-29 ( - Оперативное управление)</t>
  </si>
  <si>
    <t xml:space="preserve"> № 18:15:052054:49-18/061/2021-2 
от 2021-09-29 ( - Оперативное управление)
</t>
  </si>
  <si>
    <t>Перечень памятников, находящихся в собственности муниципального образования "Муниципальный округ Красногорский район Удмуртской Республики" , на 31.12.2022 г</t>
  </si>
  <si>
    <t>Перечень ГТС, находящихся в собственности муниципального образования "Муниципальный округ Красногорский район Удмуртской Республики" , на 31.12.2022 г</t>
  </si>
  <si>
    <t>УР, с. Кокман</t>
  </si>
  <si>
    <t>ЗУ</t>
  </si>
  <si>
    <t>Характеристики</t>
  </si>
  <si>
    <t>18:15:059002:2</t>
  </si>
  <si>
    <t>18:15:057001:48</t>
  </si>
  <si>
    <t>18:15:033002:250</t>
  </si>
  <si>
    <t>18:15:023002:334</t>
  </si>
  <si>
    <t xml:space="preserve"> 18:15:052072:146</t>
  </si>
  <si>
    <t xml:space="preserve"> 18:15:024002:53</t>
  </si>
  <si>
    <t xml:space="preserve"> 18:15:028001:369</t>
  </si>
  <si>
    <t xml:space="preserve"> 18:15:000000:877</t>
  </si>
  <si>
    <t xml:space="preserve"> 18:15:073001:323</t>
  </si>
  <si>
    <t xml:space="preserve"> 18:15:026001:416</t>
  </si>
  <si>
    <t>Площадка из тротуарной плитки перед административным зданием МО "Красногорское"</t>
  </si>
  <si>
    <t>16 м, 2328 кв.м</t>
  </si>
  <si>
    <t>ЗУ 18:15:057001:48 ПБП КРМТЦ</t>
  </si>
  <si>
    <t>18:15:052044:14</t>
  </si>
  <si>
    <t>18:15:052053:22</t>
  </si>
  <si>
    <t>18:15:052028:5</t>
  </si>
  <si>
    <t>18:15:052044:5</t>
  </si>
  <si>
    <t>18:15:052033:91</t>
  </si>
  <si>
    <t>18:15:052054:46</t>
  </si>
  <si>
    <t>18:15:000000:857</t>
  </si>
  <si>
    <t>П779 от 08.12.2021</t>
  </si>
  <si>
    <t>П779 от 08.12.2021. списать, снять ГКУ. ОУ прекращено 2021 г</t>
  </si>
  <si>
    <t xml:space="preserve"> ФАП безвозмезд.бесср.польз. (107,1 кв.м)</t>
  </si>
  <si>
    <t>переделать договор БП с ФАП</t>
  </si>
  <si>
    <t>П№4 от 10.01.2022 г.</t>
  </si>
  <si>
    <t>18:15:000000:867</t>
  </si>
  <si>
    <t>18:15:052044:76</t>
  </si>
  <si>
    <t>МБУ МКСК (Дебинский ЦСДК)   (630), ФАП (104,3 кв.м., БП) ,  ООО "Качкашурское" аренда (108,1 кв.м.,), Администрация БП 26,1 кв.м</t>
  </si>
  <si>
    <t xml:space="preserve">Администрация МО "Красногорский район",БП ЕР- 6 кв.м.  БП: Отд. Культуры-33,5 кв.м, ЦКОМУ-24,3 кв.м, КСО- 6 кв.м, бухг - 192 кв.м, Упр фин - 77,8 кв.м, ЦРО- 61,9 кв.м, Сов. Деп. -21,7 кв.м, ЦИК - 9,9 кв.м, Гостехнадзор - 14,18 кв.м, ГАС Выборы -17,8 кв.м, опека- 28,2 кв.м </t>
  </si>
  <si>
    <t>Водопроводные сети, находящиеся в собственности муниципального образования "Муниципальный округ Красногорский район Удмуртской Республики" на 01.01.2023 г.</t>
  </si>
  <si>
    <t>Перечень КЛ и ТП , находящихся в собственности муниципального образования "Муниципальный округ Красногорский район Удмуртской Республики", на 01.01.2023 г.</t>
  </si>
  <si>
    <t>Перечень газопроводов,находящихся в собственности муниципального образования "Муниципальный округ Красногорский район Удмуртской Республики", на 01.01.2023 г.</t>
  </si>
  <si>
    <t>Канализационные сети и очистные сооружения, находящиеся в собственности муниципального образования "Муниципальный округ Красногорский район Удмуртской Республики", на 01.01.2023 г.</t>
  </si>
  <si>
    <t>Приложение №6 к Постановлению Администрации от 01.02.2023 г. №146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</si>
</sst>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66" formatCode="#,##0.00\ _₽"/>
    <numFmt numFmtId="167" formatCode="_-* #,##0.00_р_._-;\-* #,##0.00_р_._-;_-* &quot;-&quot;??_р_._-;_-@_-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theme="1"/>
      <name val="Calibri"/>
      <family val="2"/>
      <scheme val="minor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4"/>
      <color rgb="FFFF0000"/>
      <name val="Times New Roman"/>
      <family val="1"/>
      <charset val="204"/>
    </font>
    <font>
      <sz val="9"/>
      <color rgb="FF212121"/>
      <name val="Times New Roman"/>
      <family val="1"/>
      <charset val="204"/>
    </font>
    <font>
      <sz val="10"/>
      <color rgb="FF21212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21212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.25"/>
      <color rgb="FF000000"/>
      <name val="Tahoma"/>
      <family val="2"/>
      <charset val="204"/>
    </font>
    <font>
      <sz val="10"/>
      <color rgb="FF212121"/>
      <name val="Arial"/>
      <family val="2"/>
      <charset val="204"/>
    </font>
    <font>
      <sz val="9"/>
      <color rgb="FF343434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8"/>
      <name val="Arial"/>
      <family val="2"/>
    </font>
    <font>
      <sz val="8"/>
      <color rgb="FF21212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rgb="FF212121"/>
      <name val="Times New Roman"/>
      <family val="1"/>
      <charset val="204"/>
    </font>
    <font>
      <sz val="12"/>
      <color rgb="FF343434"/>
      <name val="Times New Roman"/>
      <family val="1"/>
      <charset val="204"/>
    </font>
    <font>
      <sz val="10"/>
      <color rgb="FF292C2F"/>
      <name val="Times New Roman"/>
      <family val="1"/>
      <charset val="204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9" tint="-0.499984740745262"/>
      <name val="Calibri"/>
      <family val="2"/>
      <scheme val="minor"/>
    </font>
    <font>
      <sz val="14"/>
      <color theme="9" tint="-0.499984740745262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9"/>
      </left>
      <right/>
      <top style="thin">
        <color indexed="29"/>
      </top>
      <bottom/>
      <diagonal/>
    </border>
    <border>
      <left style="thin">
        <color indexed="29"/>
      </left>
      <right/>
      <top style="thin">
        <color indexed="29"/>
      </top>
      <bottom style="thin">
        <color indexed="29"/>
      </bottom>
      <diagonal/>
    </border>
    <border>
      <left style="thin">
        <color indexed="64"/>
      </left>
      <right/>
      <top/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1" fillId="0" borderId="0"/>
    <xf numFmtId="0" fontId="35" fillId="0" borderId="0"/>
    <xf numFmtId="167" fontId="35" fillId="0" borderId="0" applyFont="0" applyFill="0" applyBorder="0" applyAlignment="0" applyProtection="0"/>
    <xf numFmtId="0" fontId="53" fillId="0" borderId="0"/>
    <xf numFmtId="0" fontId="53" fillId="0" borderId="0"/>
  </cellStyleXfs>
  <cellXfs count="898">
    <xf numFmtId="0" fontId="0" fillId="0" borderId="0" xfId="0"/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/>
    <xf numFmtId="0" fontId="0" fillId="0" borderId="0" xfId="0" applyBorder="1"/>
    <xf numFmtId="0" fontId="5" fillId="4" borderId="1" xfId="0" applyFont="1" applyFill="1" applyBorder="1" applyAlignment="1">
      <alignment vertical="top" wrapText="1"/>
    </xf>
    <xf numFmtId="0" fontId="1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/>
    </xf>
    <xf numFmtId="0" fontId="6" fillId="0" borderId="1" xfId="0" applyFont="1" applyFill="1" applyBorder="1" applyAlignment="1">
      <alignment horizontal="justify"/>
    </xf>
    <xf numFmtId="14" fontId="6" fillId="0" borderId="1" xfId="0" applyNumberFormat="1" applyFont="1" applyBorder="1"/>
    <xf numFmtId="0" fontId="6" fillId="0" borderId="1" xfId="0" applyFont="1" applyFill="1" applyBorder="1"/>
    <xf numFmtId="0" fontId="14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7" fillId="0" borderId="1" xfId="0" applyFont="1" applyBorder="1" applyAlignment="1">
      <alignment horizontal="justify"/>
    </xf>
    <xf numFmtId="0" fontId="6" fillId="0" borderId="0" xfId="0" applyFont="1"/>
    <xf numFmtId="0" fontId="21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Border="1"/>
    <xf numFmtId="0" fontId="7" fillId="0" borderId="1" xfId="0" applyFont="1" applyBorder="1" applyAlignment="1">
      <alignment horizontal="justify"/>
    </xf>
    <xf numFmtId="0" fontId="5" fillId="8" borderId="1" xfId="0" applyFont="1" applyFill="1" applyBorder="1" applyAlignment="1">
      <alignment vertical="top" wrapText="1"/>
    </xf>
    <xf numFmtId="0" fontId="0" fillId="8" borderId="0" xfId="0" applyFill="1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8" borderId="1" xfId="0" applyFont="1" applyFill="1" applyBorder="1" applyAlignment="1">
      <alignment horizontal="center" wrapText="1"/>
    </xf>
    <xf numFmtId="0" fontId="6" fillId="8" borderId="1" xfId="0" applyFont="1" applyFill="1" applyBorder="1"/>
    <xf numFmtId="0" fontId="19" fillId="4" borderId="1" xfId="0" applyFont="1" applyFill="1" applyBorder="1" applyAlignment="1">
      <alignment vertical="top" wrapText="1"/>
    </xf>
    <xf numFmtId="0" fontId="19" fillId="4" borderId="1" xfId="0" applyFont="1" applyFill="1" applyBorder="1" applyAlignment="1">
      <alignment horizontal="center" vertical="center" wrapText="1"/>
    </xf>
    <xf numFmtId="0" fontId="24" fillId="8" borderId="0" xfId="0" applyFont="1" applyFill="1"/>
    <xf numFmtId="0" fontId="11" fillId="4" borderId="0" xfId="0" applyFont="1" applyFill="1" applyAlignment="1">
      <alignment horizontal="center" vertical="center" wrapText="1"/>
    </xf>
    <xf numFmtId="0" fontId="0" fillId="0" borderId="0" xfId="0" applyFill="1"/>
    <xf numFmtId="0" fontId="26" fillId="4" borderId="1" xfId="0" applyFont="1" applyFill="1" applyBorder="1" applyAlignment="1">
      <alignment horizontal="left" vertical="center" wrapText="1"/>
    </xf>
    <xf numFmtId="0" fontId="0" fillId="5" borderId="0" xfId="0" applyFill="1"/>
    <xf numFmtId="0" fontId="18" fillId="8" borderId="9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justify"/>
    </xf>
    <xf numFmtId="0" fontId="16" fillId="4" borderId="1" xfId="0" applyFont="1" applyFill="1" applyBorder="1" applyAlignment="1">
      <alignment horizontal="center" wrapText="1"/>
    </xf>
    <xf numFmtId="0" fontId="0" fillId="4" borderId="0" xfId="0" applyFill="1"/>
    <xf numFmtId="0" fontId="10" fillId="4" borderId="1" xfId="0" applyFont="1" applyFill="1" applyBorder="1" applyAlignment="1">
      <alignment horizontal="justify"/>
    </xf>
    <xf numFmtId="0" fontId="11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wrapText="1"/>
    </xf>
    <xf numFmtId="14" fontId="16" fillId="4" borderId="1" xfId="0" applyNumberFormat="1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justify" wrapText="1"/>
    </xf>
    <xf numFmtId="0" fontId="24" fillId="4" borderId="0" xfId="0" applyFont="1" applyFill="1"/>
    <xf numFmtId="14" fontId="16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justify" vertical="top" wrapText="1"/>
    </xf>
    <xf numFmtId="20" fontId="16" fillId="4" borderId="1" xfId="0" applyNumberFormat="1" applyFont="1" applyFill="1" applyBorder="1" applyAlignment="1">
      <alignment horizontal="center" wrapText="1"/>
    </xf>
    <xf numFmtId="0" fontId="28" fillId="0" borderId="0" xfId="0" applyFont="1"/>
    <xf numFmtId="0" fontId="6" fillId="11" borderId="1" xfId="0" applyNumberFormat="1" applyFont="1" applyFill="1" applyBorder="1" applyAlignment="1">
      <alignment horizontal="left" vertical="top" wrapText="1"/>
    </xf>
    <xf numFmtId="0" fontId="29" fillId="0" borderId="0" xfId="0" applyFont="1"/>
    <xf numFmtId="0" fontId="30" fillId="0" borderId="0" xfId="0" applyFont="1"/>
    <xf numFmtId="0" fontId="16" fillId="0" borderId="1" xfId="0" applyFont="1" applyBorder="1" applyAlignment="1">
      <alignment horizontal="justify"/>
    </xf>
    <xf numFmtId="0" fontId="6" fillId="4" borderId="1" xfId="0" applyFont="1" applyFill="1" applyBorder="1"/>
    <xf numFmtId="0" fontId="8" fillId="0" borderId="1" xfId="0" applyFont="1" applyBorder="1" applyAlignment="1">
      <alignment horizontal="justify"/>
    </xf>
    <xf numFmtId="0" fontId="6" fillId="0" borderId="1" xfId="0" applyFont="1" applyBorder="1" applyAlignment="1">
      <alignment horizontal="center"/>
    </xf>
    <xf numFmtId="0" fontId="0" fillId="13" borderId="1" xfId="0" applyFill="1" applyBorder="1"/>
    <xf numFmtId="0" fontId="0" fillId="13" borderId="0" xfId="0" applyFill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21" fillId="5" borderId="1" xfId="0" applyFont="1" applyFill="1" applyBorder="1"/>
    <xf numFmtId="0" fontId="21" fillId="5" borderId="1" xfId="0" applyFont="1" applyFill="1" applyBorder="1" applyAlignment="1">
      <alignment horizontal="justify"/>
    </xf>
    <xf numFmtId="0" fontId="0" fillId="0" borderId="0" xfId="0" applyFill="1" applyBorder="1"/>
    <xf numFmtId="0" fontId="6" fillId="0" borderId="1" xfId="0" applyFont="1" applyBorder="1" applyAlignment="1">
      <alignment wrapText="1"/>
    </xf>
    <xf numFmtId="0" fontId="16" fillId="5" borderId="1" xfId="0" applyFont="1" applyFill="1" applyBorder="1" applyAlignment="1">
      <alignment horizontal="center"/>
    </xf>
    <xf numFmtId="3" fontId="0" fillId="5" borderId="1" xfId="0" applyNumberFormat="1" applyFill="1" applyBorder="1"/>
    <xf numFmtId="166" fontId="10" fillId="13" borderId="0" xfId="0" applyNumberFormat="1" applyFont="1" applyFill="1"/>
    <xf numFmtId="0" fontId="6" fillId="14" borderId="1" xfId="0" applyFont="1" applyFill="1" applyBorder="1" applyAlignment="1">
      <alignment horizontal="center" vertical="top" wrapText="1"/>
    </xf>
    <xf numFmtId="0" fontId="6" fillId="14" borderId="1" xfId="0" applyFont="1" applyFill="1" applyBorder="1" applyAlignment="1">
      <alignment horizontal="center" wrapText="1"/>
    </xf>
    <xf numFmtId="0" fontId="16" fillId="0" borderId="1" xfId="0" applyFont="1" applyBorder="1"/>
    <xf numFmtId="0" fontId="10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5" fillId="8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wrapText="1"/>
    </xf>
    <xf numFmtId="0" fontId="3" fillId="8" borderId="5" xfId="0" applyFont="1" applyFill="1" applyBorder="1" applyAlignment="1">
      <alignment horizontal="center" vertical="center" wrapText="1"/>
    </xf>
    <xf numFmtId="0" fontId="10" fillId="8" borderId="1" xfId="0" applyFont="1" applyFill="1" applyBorder="1"/>
    <xf numFmtId="0" fontId="10" fillId="8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8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justify"/>
    </xf>
    <xf numFmtId="0" fontId="21" fillId="0" borderId="1" xfId="0" applyFont="1" applyFill="1" applyBorder="1" applyAlignment="1">
      <alignment horizontal="justify"/>
    </xf>
    <xf numFmtId="0" fontId="21" fillId="0" borderId="3" xfId="0" applyFont="1" applyBorder="1" applyAlignment="1">
      <alignment horizontal="justify"/>
    </xf>
    <xf numFmtId="0" fontId="6" fillId="8" borderId="1" xfId="0" applyFont="1" applyFill="1" applyBorder="1" applyAlignment="1">
      <alignment wrapText="1"/>
    </xf>
    <xf numFmtId="166" fontId="6" fillId="0" borderId="1" xfId="0" applyNumberFormat="1" applyFont="1" applyBorder="1"/>
    <xf numFmtId="0" fontId="6" fillId="5" borderId="1" xfId="0" applyFont="1" applyFill="1" applyBorder="1" applyAlignment="1">
      <alignment wrapText="1"/>
    </xf>
    <xf numFmtId="0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horizontal="right" vertical="top"/>
    </xf>
    <xf numFmtId="164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6" fillId="7" borderId="1" xfId="0" applyFont="1" applyFill="1" applyBorder="1" applyAlignment="1">
      <alignment horizontal="left"/>
    </xf>
    <xf numFmtId="0" fontId="10" fillId="12" borderId="1" xfId="0" applyFont="1" applyFill="1" applyBorder="1" applyAlignment="1">
      <alignment horizontal="left" wrapText="1"/>
    </xf>
    <xf numFmtId="0" fontId="16" fillId="15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6" fillId="3" borderId="1" xfId="0" applyFont="1" applyFill="1" applyBorder="1"/>
    <xf numFmtId="0" fontId="6" fillId="4" borderId="1" xfId="0" applyNumberFormat="1" applyFont="1" applyFill="1" applyBorder="1" applyAlignment="1">
      <alignment horizontal="left" vertical="top" wrapText="1"/>
    </xf>
    <xf numFmtId="166" fontId="0" fillId="2" borderId="1" xfId="0" applyNumberFormat="1" applyFill="1" applyBorder="1"/>
    <xf numFmtId="0" fontId="0" fillId="2" borderId="1" xfId="0" applyFill="1" applyBorder="1"/>
    <xf numFmtId="0" fontId="6" fillId="5" borderId="1" xfId="0" applyFont="1" applyFill="1" applyBorder="1"/>
    <xf numFmtId="0" fontId="10" fillId="8" borderId="1" xfId="0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0" fontId="24" fillId="4" borderId="2" xfId="0" applyFont="1" applyFill="1" applyBorder="1" applyAlignment="1">
      <alignment horizontal="center" vertical="center" wrapText="1"/>
    </xf>
    <xf numFmtId="0" fontId="5" fillId="8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8" fillId="8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left" vertical="top" wrapText="1"/>
    </xf>
    <xf numFmtId="0" fontId="16" fillId="4" borderId="1" xfId="0" applyNumberFormat="1" applyFont="1" applyFill="1" applyBorder="1" applyAlignment="1">
      <alignment horizontal="left" vertical="top" wrapText="1"/>
    </xf>
    <xf numFmtId="0" fontId="19" fillId="4" borderId="1" xfId="0" applyNumberFormat="1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5" fillId="4" borderId="3" xfId="0" applyNumberFormat="1" applyFont="1" applyFill="1" applyBorder="1" applyAlignment="1">
      <alignment horizontal="left" vertical="top" wrapText="1"/>
    </xf>
    <xf numFmtId="0" fontId="0" fillId="6" borderId="1" xfId="0" applyFill="1" applyBorder="1" applyAlignment="1">
      <alignment vertical="top"/>
    </xf>
    <xf numFmtId="0" fontId="0" fillId="6" borderId="1" xfId="0" applyFill="1" applyBorder="1" applyAlignment="1">
      <alignment horizontal="center" vertical="top"/>
    </xf>
    <xf numFmtId="0" fontId="6" fillId="6" borderId="1" xfId="0" applyFont="1" applyFill="1" applyBorder="1" applyAlignment="1">
      <alignment vertical="top"/>
    </xf>
    <xf numFmtId="0" fontId="16" fillId="6" borderId="1" xfId="0" applyFont="1" applyFill="1" applyBorder="1" applyAlignment="1">
      <alignment horizontal="center" vertical="top"/>
    </xf>
    <xf numFmtId="0" fontId="44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left" vertical="top" wrapText="1"/>
    </xf>
    <xf numFmtId="0" fontId="5" fillId="8" borderId="3" xfId="0" applyNumberFormat="1" applyFont="1" applyFill="1" applyBorder="1" applyAlignment="1">
      <alignment horizontal="left" vertical="top" wrapText="1"/>
    </xf>
    <xf numFmtId="0" fontId="8" fillId="8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15" borderId="0" xfId="0" applyFill="1"/>
    <xf numFmtId="0" fontId="6" fillId="16" borderId="1" xfId="0" applyFont="1" applyFill="1" applyBorder="1"/>
    <xf numFmtId="0" fontId="10" fillId="16" borderId="1" xfId="0" applyFont="1" applyFill="1" applyBorder="1" applyAlignment="1">
      <alignment horizontal="justify" vertical="center"/>
    </xf>
    <xf numFmtId="0" fontId="0" fillId="16" borderId="0" xfId="0" applyFill="1"/>
    <xf numFmtId="0" fontId="10" fillId="15" borderId="1" xfId="0" applyNumberFormat="1" applyFont="1" applyFill="1" applyBorder="1" applyAlignment="1">
      <alignment horizontal="left" vertical="top" wrapText="1"/>
    </xf>
    <xf numFmtId="0" fontId="0" fillId="17" borderId="0" xfId="0" applyFill="1"/>
    <xf numFmtId="0" fontId="10" fillId="16" borderId="3" xfId="0" applyFont="1" applyFill="1" applyBorder="1" applyAlignment="1">
      <alignment horizontal="justify"/>
    </xf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18" borderId="1" xfId="0" applyFont="1" applyFill="1" applyBorder="1"/>
    <xf numFmtId="0" fontId="6" fillId="18" borderId="1" xfId="0" applyFont="1" applyFill="1" applyBorder="1" applyAlignment="1">
      <alignment horizontal="center"/>
    </xf>
    <xf numFmtId="0" fontId="6" fillId="18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wrapText="1"/>
    </xf>
    <xf numFmtId="0" fontId="10" fillId="1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0" xfId="0" applyFont="1"/>
    <xf numFmtId="0" fontId="6" fillId="13" borderId="1" xfId="0" applyFont="1" applyFill="1" applyBorder="1"/>
    <xf numFmtId="0" fontId="6" fillId="0" borderId="0" xfId="0" applyFont="1" applyFill="1" applyBorder="1"/>
    <xf numFmtId="0" fontId="0" fillId="0" borderId="0" xfId="0" applyFill="1" applyBorder="1" applyAlignment="1">
      <alignment horizontal="center"/>
    </xf>
    <xf numFmtId="0" fontId="6" fillId="15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/>
    </xf>
    <xf numFmtId="0" fontId="5" fillId="8" borderId="4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top" wrapText="1"/>
    </xf>
    <xf numFmtId="0" fontId="29" fillId="0" borderId="1" xfId="0" applyFont="1" applyBorder="1"/>
    <xf numFmtId="166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/>
    <xf numFmtId="0" fontId="27" fillId="0" borderId="1" xfId="0" applyFont="1" applyBorder="1" applyAlignment="1">
      <alignment horizontal="center"/>
    </xf>
    <xf numFmtId="2" fontId="0" fillId="4" borderId="1" xfId="0" applyNumberFormat="1" applyFont="1" applyFill="1" applyBorder="1" applyAlignment="1">
      <alignment horizontal="left" vertical="top"/>
    </xf>
    <xf numFmtId="2" fontId="12" fillId="4" borderId="1" xfId="0" applyNumberFormat="1" applyFont="1" applyFill="1" applyBorder="1" applyAlignment="1">
      <alignment horizontal="left" vertical="top"/>
    </xf>
    <xf numFmtId="0" fontId="0" fillId="0" borderId="1" xfId="0" applyBorder="1"/>
    <xf numFmtId="0" fontId="39" fillId="8" borderId="1" xfId="0" applyFont="1" applyFill="1" applyBorder="1" applyAlignment="1">
      <alignment horizontal="center" vertical="center"/>
    </xf>
    <xf numFmtId="0" fontId="51" fillId="8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0" fillId="5" borderId="1" xfId="0" applyFont="1" applyFill="1" applyBorder="1"/>
    <xf numFmtId="0" fontId="41" fillId="8" borderId="0" xfId="0" applyFont="1" applyFill="1"/>
    <xf numFmtId="0" fontId="0" fillId="10" borderId="1" xfId="0" applyFill="1" applyBorder="1"/>
    <xf numFmtId="0" fontId="10" fillId="13" borderId="1" xfId="0" applyFont="1" applyFill="1" applyBorder="1" applyAlignment="1">
      <alignment horizontal="center" vertical="center" wrapText="1"/>
    </xf>
    <xf numFmtId="0" fontId="0" fillId="9" borderId="0" xfId="0" applyFill="1"/>
    <xf numFmtId="0" fontId="10" fillId="13" borderId="3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vertical="center" wrapText="1"/>
    </xf>
    <xf numFmtId="0" fontId="0" fillId="7" borderId="0" xfId="0" applyFill="1"/>
    <xf numFmtId="0" fontId="10" fillId="7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1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justify" vertical="center"/>
    </xf>
    <xf numFmtId="0" fontId="5" fillId="17" borderId="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13" borderId="5" xfId="0" applyFont="1" applyFill="1" applyBorder="1"/>
    <xf numFmtId="0" fontId="0" fillId="8" borderId="1" xfId="0" applyFill="1" applyBorder="1"/>
    <xf numFmtId="0" fontId="0" fillId="0" borderId="1" xfId="0" applyFill="1" applyBorder="1"/>
    <xf numFmtId="0" fontId="16" fillId="4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8" borderId="1" xfId="0" applyFont="1" applyFill="1" applyBorder="1" applyAlignment="1">
      <alignment vertical="top"/>
    </xf>
    <xf numFmtId="0" fontId="16" fillId="0" borderId="0" xfId="0" applyFont="1" applyAlignment="1">
      <alignment horizontal="center" vertical="top"/>
    </xf>
    <xf numFmtId="0" fontId="10" fillId="4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6" fillId="4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0" fontId="6" fillId="4" borderId="1" xfId="0" applyFont="1" applyFill="1" applyBorder="1" applyAlignment="1">
      <alignment vertical="top" wrapText="1"/>
    </xf>
    <xf numFmtId="0" fontId="16" fillId="8" borderId="1" xfId="0" applyFont="1" applyFill="1" applyBorder="1" applyAlignment="1">
      <alignment vertical="top"/>
    </xf>
    <xf numFmtId="0" fontId="16" fillId="4" borderId="1" xfId="0" applyFont="1" applyFill="1" applyBorder="1" applyAlignment="1">
      <alignment vertical="top"/>
    </xf>
    <xf numFmtId="0" fontId="6" fillId="0" borderId="1" xfId="0" applyFont="1" applyBorder="1" applyAlignment="1">
      <alignment vertical="top"/>
    </xf>
    <xf numFmtId="0" fontId="31" fillId="0" borderId="1" xfId="0" applyFont="1" applyBorder="1" applyAlignment="1">
      <alignment vertical="top"/>
    </xf>
    <xf numFmtId="0" fontId="10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right"/>
    </xf>
    <xf numFmtId="4" fontId="0" fillId="13" borderId="1" xfId="0" applyNumberFormat="1" applyFill="1" applyBorder="1"/>
    <xf numFmtId="0" fontId="10" fillId="17" borderId="3" xfId="0" applyFont="1" applyFill="1" applyBorder="1" applyAlignment="1">
      <alignment vertical="center" wrapText="1"/>
    </xf>
    <xf numFmtId="0" fontId="5" fillId="17" borderId="3" xfId="0" applyFont="1" applyFill="1" applyBorder="1" applyAlignment="1">
      <alignment vertical="center" wrapText="1"/>
    </xf>
    <xf numFmtId="166" fontId="0" fillId="0" borderId="0" xfId="0" applyNumberFormat="1"/>
    <xf numFmtId="0" fontId="6" fillId="9" borderId="1" xfId="0" applyFont="1" applyFill="1" applyBorder="1"/>
    <xf numFmtId="0" fontId="6" fillId="9" borderId="1" xfId="0" applyFont="1" applyFill="1" applyBorder="1" applyAlignment="1">
      <alignment horizontal="center"/>
    </xf>
    <xf numFmtId="0" fontId="5" fillId="9" borderId="1" xfId="0" applyNumberFormat="1" applyFont="1" applyFill="1" applyBorder="1" applyAlignment="1">
      <alignment horizontal="center" vertical="center" wrapText="1"/>
    </xf>
    <xf numFmtId="0" fontId="16" fillId="9" borderId="1" xfId="0" applyFont="1" applyFill="1" applyBorder="1"/>
    <xf numFmtId="0" fontId="10" fillId="9" borderId="1" xfId="0" applyFont="1" applyFill="1" applyBorder="1" applyAlignment="1">
      <alignment wrapText="1"/>
    </xf>
    <xf numFmtId="0" fontId="8" fillId="9" borderId="1" xfId="0" applyFont="1" applyFill="1" applyBorder="1" applyAlignment="1">
      <alignment wrapText="1"/>
    </xf>
    <xf numFmtId="0" fontId="6" fillId="9" borderId="5" xfId="0" applyFont="1" applyFill="1" applyBorder="1" applyAlignment="1">
      <alignment wrapText="1"/>
    </xf>
    <xf numFmtId="0" fontId="6" fillId="9" borderId="1" xfId="0" applyFont="1" applyFill="1" applyBorder="1" applyAlignment="1">
      <alignment wrapText="1"/>
    </xf>
    <xf numFmtId="166" fontId="34" fillId="0" borderId="1" xfId="0" applyNumberFormat="1" applyFont="1" applyBorder="1" applyAlignment="1">
      <alignment horizontal="center"/>
    </xf>
    <xf numFmtId="166" fontId="6" fillId="9" borderId="1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66" fontId="3" fillId="4" borderId="5" xfId="0" applyNumberFormat="1" applyFont="1" applyFill="1" applyBorder="1" applyAlignment="1">
      <alignment horizontal="center" vertical="center" wrapText="1"/>
    </xf>
    <xf numFmtId="166" fontId="10" fillId="8" borderId="1" xfId="0" applyNumberFormat="1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18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18" borderId="1" xfId="0" applyFont="1" applyFill="1" applyBorder="1" applyAlignment="1">
      <alignment wrapText="1"/>
    </xf>
    <xf numFmtId="0" fontId="10" fillId="0" borderId="0" xfId="0" applyFont="1" applyBorder="1" applyAlignment="1">
      <alignment horizontal="left" vertical="center" wrapText="1"/>
    </xf>
    <xf numFmtId="0" fontId="10" fillId="16" borderId="1" xfId="0" applyFont="1" applyFill="1" applyBorder="1" applyAlignment="1">
      <alignment wrapText="1"/>
    </xf>
    <xf numFmtId="0" fontId="10" fillId="15" borderId="1" xfId="0" applyFont="1" applyFill="1" applyBorder="1"/>
    <xf numFmtId="0" fontId="10" fillId="13" borderId="1" xfId="0" applyFont="1" applyFill="1" applyBorder="1"/>
    <xf numFmtId="0" fontId="10" fillId="0" borderId="0" xfId="0" applyFont="1" applyFill="1" applyBorder="1"/>
    <xf numFmtId="0" fontId="5" fillId="4" borderId="1" xfId="0" applyFont="1" applyFill="1" applyBorder="1" applyAlignment="1">
      <alignment wrapText="1"/>
    </xf>
    <xf numFmtId="0" fontId="26" fillId="4" borderId="1" xfId="0" applyFont="1" applyFill="1" applyBorder="1" applyAlignment="1">
      <alignment vertical="top" wrapText="1"/>
    </xf>
    <xf numFmtId="0" fontId="6" fillId="15" borderId="1" xfId="0" applyFont="1" applyFill="1" applyBorder="1" applyAlignment="1">
      <alignment wrapText="1"/>
    </xf>
    <xf numFmtId="0" fontId="10" fillId="15" borderId="1" xfId="0" applyFont="1" applyFill="1" applyBorder="1" applyAlignment="1">
      <alignment wrapText="1"/>
    </xf>
    <xf numFmtId="0" fontId="5" fillId="4" borderId="3" xfId="0" applyFont="1" applyFill="1" applyBorder="1" applyAlignment="1">
      <alignment horizontal="justify" vertical="top" wrapText="1"/>
    </xf>
    <xf numFmtId="0" fontId="0" fillId="0" borderId="1" xfId="0" applyBorder="1" applyAlignment="1">
      <alignment horizontal="center"/>
    </xf>
    <xf numFmtId="0" fontId="16" fillId="15" borderId="1" xfId="0" applyFont="1" applyFill="1" applyBorder="1" applyAlignment="1">
      <alignment horizontal="justify" vertical="center"/>
    </xf>
    <xf numFmtId="0" fontId="16" fillId="17" borderId="1" xfId="0" applyFont="1" applyFill="1" applyBorder="1" applyAlignment="1">
      <alignment horizontal="center" vertical="center" wrapText="1"/>
    </xf>
    <xf numFmtId="0" fontId="16" fillId="18" borderId="1" xfId="0" applyFont="1" applyFill="1" applyBorder="1" applyAlignment="1">
      <alignment wrapText="1"/>
    </xf>
    <xf numFmtId="0" fontId="8" fillId="18" borderId="1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justify" vertical="top"/>
    </xf>
    <xf numFmtId="0" fontId="10" fillId="19" borderId="1" xfId="0" applyFont="1" applyFill="1" applyBorder="1" applyAlignment="1">
      <alignment horizontal="center" vertical="center" wrapText="1"/>
    </xf>
    <xf numFmtId="0" fontId="10" fillId="19" borderId="1" xfId="0" applyFont="1" applyFill="1" applyBorder="1" applyAlignment="1">
      <alignment horizontal="center" wrapText="1"/>
    </xf>
    <xf numFmtId="0" fontId="14" fillId="19" borderId="1" xfId="0" applyFont="1" applyFill="1" applyBorder="1"/>
    <xf numFmtId="0" fontId="0" fillId="19" borderId="0" xfId="0" applyFill="1"/>
    <xf numFmtId="0" fontId="26" fillId="4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wrapText="1"/>
    </xf>
    <xf numFmtId="0" fontId="10" fillId="8" borderId="1" xfId="0" applyFont="1" applyFill="1" applyBorder="1" applyAlignment="1">
      <alignment wrapText="1"/>
    </xf>
    <xf numFmtId="0" fontId="8" fillId="0" borderId="1" xfId="0" applyFont="1" applyBorder="1" applyAlignment="1">
      <alignment horizontal="justify" vertical="top"/>
    </xf>
    <xf numFmtId="0" fontId="55" fillId="4" borderId="1" xfId="0" applyFont="1" applyFill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10" fillId="8" borderId="5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0" fillId="8" borderId="0" xfId="0" applyFill="1" applyBorder="1"/>
    <xf numFmtId="0" fontId="0" fillId="20" borderId="0" xfId="0" applyFill="1"/>
    <xf numFmtId="0" fontId="10" fillId="8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25" fillId="0" borderId="1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13" borderId="3" xfId="0" applyFont="1" applyFill="1" applyBorder="1" applyAlignment="1">
      <alignment horizontal="center" vertical="center" wrapText="1"/>
    </xf>
    <xf numFmtId="0" fontId="16" fillId="19" borderId="1" xfId="0" applyFont="1" applyFill="1" applyBorder="1" applyAlignment="1">
      <alignment horizontal="center" vertical="center" wrapText="1"/>
    </xf>
    <xf numFmtId="0" fontId="24" fillId="10" borderId="1" xfId="0" applyFont="1" applyFill="1" applyBorder="1"/>
    <xf numFmtId="0" fontId="24" fillId="8" borderId="0" xfId="0" applyFont="1" applyFill="1" applyBorder="1"/>
    <xf numFmtId="0" fontId="24" fillId="0" borderId="0" xfId="0" applyFont="1"/>
    <xf numFmtId="0" fontId="8" fillId="17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2" fontId="10" fillId="8" borderId="1" xfId="0" applyNumberFormat="1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/>
    </xf>
    <xf numFmtId="2" fontId="11" fillId="4" borderId="1" xfId="0" applyNumberFormat="1" applyFont="1" applyFill="1" applyBorder="1" applyAlignment="1">
      <alignment horizontal="center" vertical="center"/>
    </xf>
    <xf numFmtId="2" fontId="17" fillId="4" borderId="1" xfId="0" applyNumberFormat="1" applyFont="1" applyFill="1" applyBorder="1" applyAlignment="1">
      <alignment horizontal="center" vertical="center"/>
    </xf>
    <xf numFmtId="2" fontId="3" fillId="5" borderId="5" xfId="0" applyNumberFormat="1" applyFont="1" applyFill="1" applyBorder="1" applyAlignment="1">
      <alignment horizontal="center" vertical="center" wrapText="1"/>
    </xf>
    <xf numFmtId="2" fontId="0" fillId="4" borderId="1" xfId="0" applyNumberFormat="1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11" fillId="4" borderId="3" xfId="0" applyNumberFormat="1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left" vertical="top"/>
    </xf>
    <xf numFmtId="2" fontId="0" fillId="6" borderId="1" xfId="0" applyNumberFormat="1" applyFill="1" applyBorder="1" applyAlignment="1">
      <alignment horizontal="center" vertical="top"/>
    </xf>
    <xf numFmtId="0" fontId="10" fillId="7" borderId="1" xfId="0" applyFont="1" applyFill="1" applyBorder="1" applyAlignment="1">
      <alignment horizontal="center" wrapText="1"/>
    </xf>
    <xf numFmtId="0" fontId="14" fillId="7" borderId="1" xfId="0" applyFont="1" applyFill="1" applyBorder="1"/>
    <xf numFmtId="0" fontId="0" fillId="7" borderId="1" xfId="0" applyFill="1" applyBorder="1"/>
    <xf numFmtId="0" fontId="10" fillId="17" borderId="1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0" fillId="2" borderId="0" xfId="0" applyFill="1"/>
    <xf numFmtId="0" fontId="10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6" fillId="7" borderId="1" xfId="0" applyFont="1" applyFill="1" applyBorder="1"/>
    <xf numFmtId="0" fontId="8" fillId="7" borderId="1" xfId="0" applyFont="1" applyFill="1" applyBorder="1" applyAlignment="1">
      <alignment wrapText="1"/>
    </xf>
    <xf numFmtId="0" fontId="10" fillId="7" borderId="1" xfId="0" applyFont="1" applyFill="1" applyBorder="1" applyAlignment="1">
      <alignment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/>
    </xf>
    <xf numFmtId="166" fontId="34" fillId="0" borderId="1" xfId="0" applyNumberFormat="1" applyFont="1" applyBorder="1" applyAlignment="1">
      <alignment horizontal="center" vertical="center"/>
    </xf>
    <xf numFmtId="166" fontId="6" fillId="16" borderId="1" xfId="0" applyNumberFormat="1" applyFont="1" applyFill="1" applyBorder="1" applyAlignment="1">
      <alignment horizontal="center" vertical="center"/>
    </xf>
    <xf numFmtId="0" fontId="0" fillId="15" borderId="1" xfId="0" applyNumberFormat="1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0" fillId="15" borderId="3" xfId="0" applyNumberFormat="1" applyFont="1" applyFill="1" applyBorder="1" applyAlignment="1">
      <alignment horizontal="center" vertical="center" wrapText="1"/>
    </xf>
    <xf numFmtId="0" fontId="0" fillId="15" borderId="3" xfId="0" applyFill="1" applyBorder="1" applyAlignment="1">
      <alignment horizontal="center" vertical="center"/>
    </xf>
    <xf numFmtId="4" fontId="0" fillId="15" borderId="1" xfId="0" applyNumberFormat="1" applyFill="1" applyBorder="1" applyAlignment="1">
      <alignment horizontal="center" vertical="center"/>
    </xf>
    <xf numFmtId="4" fontId="0" fillId="15" borderId="11" xfId="0" applyNumberFormat="1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justify"/>
    </xf>
    <xf numFmtId="0" fontId="16" fillId="2" borderId="1" xfId="0" applyFont="1" applyFill="1" applyBorder="1" applyAlignment="1">
      <alignment horizontal="justify" wrapText="1"/>
    </xf>
    <xf numFmtId="0" fontId="8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justify"/>
    </xf>
    <xf numFmtId="0" fontId="6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justify"/>
    </xf>
    <xf numFmtId="0" fontId="10" fillId="4" borderId="1" xfId="0" applyFont="1" applyFill="1" applyBorder="1" applyAlignment="1">
      <alignment horizontal="center" wrapText="1"/>
    </xf>
    <xf numFmtId="14" fontId="16" fillId="2" borderId="1" xfId="0" applyNumberFormat="1" applyFont="1" applyFill="1" applyBorder="1" applyAlignment="1">
      <alignment horizontal="center" wrapText="1"/>
    </xf>
    <xf numFmtId="0" fontId="16" fillId="2" borderId="1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3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/>
    </xf>
    <xf numFmtId="14" fontId="16" fillId="2" borderId="1" xfId="0" applyNumberFormat="1" applyFont="1" applyFill="1" applyBorder="1" applyAlignment="1">
      <alignment horizontal="center" vertical="top" wrapText="1"/>
    </xf>
    <xf numFmtId="0" fontId="16" fillId="2" borderId="1" xfId="0" applyNumberFormat="1" applyFont="1" applyFill="1" applyBorder="1" applyAlignment="1">
      <alignment horizontal="center" vertical="center" wrapText="1"/>
    </xf>
    <xf numFmtId="20" fontId="16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16" fillId="2" borderId="1" xfId="0" applyNumberFormat="1" applyFont="1" applyFill="1" applyBorder="1" applyAlignment="1">
      <alignment horizontal="left" vertical="top" wrapText="1"/>
    </xf>
    <xf numFmtId="20" fontId="16" fillId="2" borderId="1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top"/>
    </xf>
    <xf numFmtId="0" fontId="54" fillId="2" borderId="0" xfId="0" applyFont="1" applyFill="1" applyAlignment="1">
      <alignment wrapText="1"/>
    </xf>
    <xf numFmtId="0" fontId="6" fillId="7" borderId="1" xfId="0" applyFont="1" applyFill="1" applyBorder="1" applyAlignment="1">
      <alignment wrapText="1"/>
    </xf>
    <xf numFmtId="0" fontId="6" fillId="7" borderId="1" xfId="0" applyFont="1" applyFill="1" applyBorder="1" applyAlignment="1">
      <alignment horizontal="center"/>
    </xf>
    <xf numFmtId="0" fontId="10" fillId="21" borderId="1" xfId="0" applyFont="1" applyFill="1" applyBorder="1" applyAlignment="1">
      <alignment horizontal="center" vertical="center" wrapText="1"/>
    </xf>
    <xf numFmtId="14" fontId="10" fillId="21" borderId="1" xfId="0" applyNumberFormat="1" applyFont="1" applyFill="1" applyBorder="1" applyAlignment="1">
      <alignment horizontal="center" vertical="center" wrapText="1"/>
    </xf>
    <xf numFmtId="0" fontId="10" fillId="21" borderId="3" xfId="0" applyFont="1" applyFill="1" applyBorder="1" applyAlignment="1">
      <alignment vertical="center" wrapText="1"/>
    </xf>
    <xf numFmtId="14" fontId="10" fillId="21" borderId="1" xfId="0" applyNumberFormat="1" applyFont="1" applyFill="1" applyBorder="1" applyAlignment="1">
      <alignment horizontal="center" wrapText="1"/>
    </xf>
    <xf numFmtId="0" fontId="10" fillId="21" borderId="3" xfId="0" applyFont="1" applyFill="1" applyBorder="1" applyAlignment="1">
      <alignment horizontal="center" vertical="center" wrapText="1"/>
    </xf>
    <xf numFmtId="14" fontId="16" fillId="21" borderId="1" xfId="0" applyNumberFormat="1" applyFont="1" applyFill="1" applyBorder="1" applyAlignment="1">
      <alignment horizontal="center" wrapText="1"/>
    </xf>
    <xf numFmtId="0" fontId="50" fillId="21" borderId="0" xfId="0" applyFont="1" applyFill="1" applyAlignment="1">
      <alignment horizontal="center" wrapText="1"/>
    </xf>
    <xf numFmtId="0" fontId="10" fillId="8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/>
    </xf>
    <xf numFmtId="0" fontId="6" fillId="7" borderId="0" xfId="0" applyFont="1" applyFill="1" applyBorder="1" applyAlignment="1">
      <alignment horizontal="left" vertical="center" wrapText="1"/>
    </xf>
    <xf numFmtId="0" fontId="6" fillId="12" borderId="1" xfId="0" applyFont="1" applyFill="1" applyBorder="1"/>
    <xf numFmtId="0" fontId="10" fillId="12" borderId="3" xfId="0" applyNumberFormat="1" applyFont="1" applyFill="1" applyBorder="1" applyAlignment="1">
      <alignment horizontal="left" vertical="top" wrapText="1"/>
    </xf>
    <xf numFmtId="0" fontId="0" fillId="12" borderId="3" xfId="0" applyNumberFormat="1" applyFont="1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/>
    </xf>
    <xf numFmtId="3" fontId="0" fillId="12" borderId="11" xfId="0" applyNumberFormat="1" applyFont="1" applyFill="1" applyBorder="1" applyAlignment="1">
      <alignment horizontal="center" vertical="center"/>
    </xf>
    <xf numFmtId="0" fontId="6" fillId="12" borderId="3" xfId="0" applyFont="1" applyFill="1" applyBorder="1"/>
    <xf numFmtId="0" fontId="10" fillId="12" borderId="1" xfId="0" applyFont="1" applyFill="1" applyBorder="1"/>
    <xf numFmtId="0" fontId="0" fillId="12" borderId="0" xfId="0" applyFill="1"/>
    <xf numFmtId="0" fontId="10" fillId="12" borderId="1" xfId="0" applyNumberFormat="1" applyFont="1" applyFill="1" applyBorder="1" applyAlignment="1">
      <alignment horizontal="left" vertical="top" wrapText="1"/>
    </xf>
    <xf numFmtId="0" fontId="0" fillId="12" borderId="1" xfId="0" applyNumberFormat="1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6" fillId="12" borderId="1" xfId="0" applyFont="1" applyFill="1" applyBorder="1" applyAlignment="1">
      <alignment wrapText="1"/>
    </xf>
    <xf numFmtId="0" fontId="10" fillId="12" borderId="1" xfId="0" applyFont="1" applyFill="1" applyBorder="1" applyAlignment="1">
      <alignment wrapText="1"/>
    </xf>
    <xf numFmtId="0" fontId="6" fillId="12" borderId="1" xfId="0" applyNumberFormat="1" applyFont="1" applyFill="1" applyBorder="1" applyAlignment="1">
      <alignment horizontal="left" vertical="top" wrapText="1"/>
    </xf>
    <xf numFmtId="0" fontId="6" fillId="12" borderId="1" xfId="0" applyNumberFormat="1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/>
    </xf>
    <xf numFmtId="0" fontId="6" fillId="12" borderId="0" xfId="0" applyFont="1" applyFill="1"/>
    <xf numFmtId="0" fontId="8" fillId="12" borderId="1" xfId="0" applyFont="1" applyFill="1" applyBorder="1" applyAlignment="1">
      <alignment wrapText="1"/>
    </xf>
    <xf numFmtId="0" fontId="5" fillId="13" borderId="1" xfId="0" applyFont="1" applyFill="1" applyBorder="1" applyAlignment="1">
      <alignment vertical="center" wrapText="1"/>
    </xf>
    <xf numFmtId="0" fontId="10" fillId="13" borderId="3" xfId="0" applyFont="1" applyFill="1" applyBorder="1" applyAlignment="1">
      <alignment vertical="center" wrapText="1"/>
    </xf>
    <xf numFmtId="0" fontId="14" fillId="13" borderId="1" xfId="0" applyFont="1" applyFill="1" applyBorder="1"/>
    <xf numFmtId="0" fontId="38" fillId="19" borderId="0" xfId="0" applyFont="1" applyFill="1" applyAlignment="1">
      <alignment wrapText="1"/>
    </xf>
    <xf numFmtId="0" fontId="57" fillId="19" borderId="0" xfId="0" applyFont="1" applyFill="1"/>
    <xf numFmtId="0" fontId="10" fillId="19" borderId="0" xfId="0" applyFont="1" applyFill="1" applyAlignment="1">
      <alignment horizontal="center" vertical="center"/>
    </xf>
    <xf numFmtId="49" fontId="48" fillId="19" borderId="1" xfId="0" applyNumberFormat="1" applyFont="1" applyFill="1" applyBorder="1" applyAlignment="1">
      <alignment horizontal="left" vertical="center"/>
    </xf>
    <xf numFmtId="0" fontId="60" fillId="19" borderId="0" xfId="0" applyFont="1" applyFill="1" applyAlignment="1">
      <alignment horizontal="center" wrapText="1"/>
    </xf>
    <xf numFmtId="0" fontId="10" fillId="17" borderId="3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/>
    </xf>
    <xf numFmtId="0" fontId="6" fillId="7" borderId="0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0" fillId="3" borderId="0" xfId="0" applyFill="1"/>
    <xf numFmtId="0" fontId="6" fillId="7" borderId="1" xfId="0" applyFont="1" applyFill="1" applyBorder="1" applyAlignment="1">
      <alignment horizont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6" fillId="17" borderId="1" xfId="0" applyFont="1" applyFill="1" applyBorder="1"/>
    <xf numFmtId="0" fontId="8" fillId="17" borderId="3" xfId="0" applyFont="1" applyFill="1" applyBorder="1" applyAlignment="1">
      <alignment vertical="center" wrapText="1"/>
    </xf>
    <xf numFmtId="0" fontId="8" fillId="17" borderId="1" xfId="0" applyFont="1" applyFill="1" applyBorder="1" applyAlignment="1">
      <alignment wrapText="1"/>
    </xf>
    <xf numFmtId="0" fontId="16" fillId="7" borderId="1" xfId="0" applyFont="1" applyFill="1" applyBorder="1" applyAlignment="1">
      <alignment horizontal="center" wrapText="1"/>
    </xf>
    <xf numFmtId="0" fontId="46" fillId="0" borderId="1" xfId="0" applyFont="1" applyBorder="1" applyAlignment="1">
      <alignment horizontal="center"/>
    </xf>
    <xf numFmtId="0" fontId="61" fillId="13" borderId="1" xfId="0" applyFont="1" applyFill="1" applyBorder="1"/>
    <xf numFmtId="0" fontId="61" fillId="0" borderId="0" xfId="0" applyFont="1"/>
    <xf numFmtId="0" fontId="10" fillId="0" borderId="1" xfId="0" applyFont="1" applyBorder="1" applyAlignment="1">
      <alignment horizontal="left"/>
    </xf>
    <xf numFmtId="0" fontId="5" fillId="7" borderId="2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5" fillId="17" borderId="2" xfId="0" applyFont="1" applyFill="1" applyBorder="1" applyAlignment="1">
      <alignment horizontal="left" vertical="center" wrapText="1"/>
    </xf>
    <xf numFmtId="0" fontId="6" fillId="17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7" borderId="1" xfId="0" applyNumberFormat="1" applyFont="1" applyFill="1" applyBorder="1" applyAlignment="1">
      <alignment vertical="top" wrapText="1"/>
    </xf>
    <xf numFmtId="4" fontId="0" fillId="7" borderId="1" xfId="0" applyNumberFormat="1" applyFont="1" applyFill="1" applyBorder="1" applyAlignment="1">
      <alignment horizontal="right" vertical="top"/>
    </xf>
    <xf numFmtId="0" fontId="6" fillId="7" borderId="0" xfId="0" applyFont="1" applyFill="1"/>
    <xf numFmtId="0" fontId="6" fillId="7" borderId="1" xfId="0" applyNumberFormat="1" applyFont="1" applyFill="1" applyBorder="1" applyAlignment="1">
      <alignment vertical="top" wrapText="1"/>
    </xf>
    <xf numFmtId="4" fontId="6" fillId="7" borderId="1" xfId="0" applyNumberFormat="1" applyFont="1" applyFill="1" applyBorder="1" applyAlignment="1">
      <alignment horizontal="right" vertical="top"/>
    </xf>
    <xf numFmtId="0" fontId="7" fillId="7" borderId="20" xfId="5" applyNumberFormat="1" applyFont="1" applyFill="1" applyBorder="1" applyAlignment="1">
      <alignment horizontal="left" vertical="top" wrapText="1"/>
    </xf>
    <xf numFmtId="0" fontId="6" fillId="13" borderId="1" xfId="0" applyFont="1" applyFill="1" applyBorder="1" applyAlignment="1">
      <alignment horizontal="center"/>
    </xf>
    <xf numFmtId="0" fontId="6" fillId="13" borderId="0" xfId="0" applyFont="1" applyFill="1"/>
    <xf numFmtId="0" fontId="6" fillId="7" borderId="1" xfId="0" applyNumberFormat="1" applyFont="1" applyFill="1" applyBorder="1" applyAlignment="1">
      <alignment horizontal="center" vertical="top" wrapText="1"/>
    </xf>
    <xf numFmtId="4" fontId="6" fillId="7" borderId="1" xfId="0" applyNumberFormat="1" applyFont="1" applyFill="1" applyBorder="1" applyAlignment="1">
      <alignment horizontal="center" vertical="top"/>
    </xf>
    <xf numFmtId="4" fontId="6" fillId="1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12" borderId="1" xfId="0" applyNumberFormat="1" applyFont="1" applyFill="1" applyBorder="1" applyAlignment="1">
      <alignment horizontal="left" vertical="center" wrapText="1"/>
    </xf>
    <xf numFmtId="0" fontId="6" fillId="7" borderId="1" xfId="0" applyNumberFormat="1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wrapText="1"/>
    </xf>
    <xf numFmtId="0" fontId="6" fillId="13" borderId="1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16" borderId="1" xfId="0" applyFont="1" applyFill="1" applyBorder="1" applyAlignment="1">
      <alignment horizontal="left" wrapText="1"/>
    </xf>
    <xf numFmtId="0" fontId="10" fillId="16" borderId="1" xfId="0" applyFont="1" applyFill="1" applyBorder="1" applyAlignment="1">
      <alignment horizontal="left" vertical="center" wrapText="1"/>
    </xf>
    <xf numFmtId="0" fontId="10" fillId="15" borderId="1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17" borderId="1" xfId="0" applyFont="1" applyFill="1" applyBorder="1" applyAlignment="1">
      <alignment wrapText="1"/>
    </xf>
    <xf numFmtId="0" fontId="10" fillId="17" borderId="1" xfId="0" applyFont="1" applyFill="1" applyBorder="1" applyAlignment="1">
      <alignment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wrapText="1"/>
    </xf>
    <xf numFmtId="0" fontId="10" fillId="7" borderId="1" xfId="0" applyFont="1" applyFill="1" applyBorder="1"/>
    <xf numFmtId="4" fontId="6" fillId="7" borderId="19" xfId="0" applyNumberFormat="1" applyFont="1" applyFill="1" applyBorder="1" applyAlignment="1">
      <alignment horizontal="right" vertical="top"/>
    </xf>
    <xf numFmtId="0" fontId="8" fillId="15" borderId="1" xfId="0" applyFont="1" applyFill="1" applyBorder="1" applyAlignment="1">
      <alignment horizontal="left" wrapText="1"/>
    </xf>
    <xf numFmtId="0" fontId="8" fillId="12" borderId="3" xfId="0" applyFont="1" applyFill="1" applyBorder="1" applyAlignment="1">
      <alignment horizontal="left" wrapText="1"/>
    </xf>
    <xf numFmtId="0" fontId="8" fillId="12" borderId="1" xfId="0" applyFont="1" applyFill="1" applyBorder="1" applyAlignment="1">
      <alignment horizontal="left" wrapText="1"/>
    </xf>
    <xf numFmtId="0" fontId="62" fillId="0" borderId="0" xfId="0" applyFont="1"/>
    <xf numFmtId="0" fontId="62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6" fillId="0" borderId="1" xfId="0" applyFont="1" applyFill="1" applyBorder="1" applyAlignment="1"/>
    <xf numFmtId="0" fontId="6" fillId="8" borderId="1" xfId="0" applyFont="1" applyFill="1" applyBorder="1" applyAlignment="1"/>
    <xf numFmtId="14" fontId="0" fillId="2" borderId="1" xfId="0" applyNumberFormat="1" applyFill="1" applyBorder="1" applyAlignment="1">
      <alignment wrapText="1"/>
    </xf>
    <xf numFmtId="14" fontId="16" fillId="8" borderId="1" xfId="0" applyNumberFormat="1" applyFont="1" applyFill="1" applyBorder="1" applyAlignment="1">
      <alignment horizontal="center" vertical="center"/>
    </xf>
    <xf numFmtId="14" fontId="16" fillId="8" borderId="1" xfId="0" applyNumberFormat="1" applyFont="1" applyFill="1" applyBorder="1" applyAlignment="1">
      <alignment horizontal="center" wrapText="1"/>
    </xf>
    <xf numFmtId="0" fontId="6" fillId="8" borderId="1" xfId="0" applyFont="1" applyFill="1" applyBorder="1" applyAlignment="1">
      <alignment vertical="top" wrapText="1"/>
    </xf>
    <xf numFmtId="0" fontId="10" fillId="17" borderId="1" xfId="0" applyFont="1" applyFill="1" applyBorder="1" applyAlignment="1">
      <alignment vertical="center" wrapText="1"/>
    </xf>
    <xf numFmtId="0" fontId="6" fillId="17" borderId="1" xfId="0" applyFont="1" applyFill="1" applyBorder="1" applyAlignment="1">
      <alignment horizontal="center"/>
    </xf>
    <xf numFmtId="0" fontId="6" fillId="17" borderId="1" xfId="0" applyFont="1" applyFill="1" applyBorder="1" applyAlignment="1">
      <alignment horizontal="righ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right" vertical="center" wrapText="1"/>
    </xf>
    <xf numFmtId="0" fontId="16" fillId="8" borderId="1" xfId="0" applyFont="1" applyFill="1" applyBorder="1" applyAlignment="1">
      <alignment horizontal="justify" vertical="center"/>
    </xf>
    <xf numFmtId="0" fontId="14" fillId="17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justify" vertical="center"/>
    </xf>
    <xf numFmtId="0" fontId="0" fillId="2" borderId="0" xfId="0" applyFill="1" applyBorder="1" applyAlignment="1">
      <alignment horizontal="center" wrapText="1"/>
    </xf>
    <xf numFmtId="2" fontId="17" fillId="4" borderId="5" xfId="0" applyNumberFormat="1" applyFont="1" applyFill="1" applyBorder="1" applyAlignment="1">
      <alignment horizontal="center" vertical="center"/>
    </xf>
    <xf numFmtId="0" fontId="0" fillId="17" borderId="1" xfId="0" applyFill="1" applyBorder="1"/>
    <xf numFmtId="0" fontId="0" fillId="7" borderId="1" xfId="0" applyFill="1" applyBorder="1" applyAlignment="1"/>
    <xf numFmtId="0" fontId="6" fillId="10" borderId="1" xfId="0" applyFont="1" applyFill="1" applyBorder="1"/>
    <xf numFmtId="0" fontId="0" fillId="10" borderId="0" xfId="0" applyFill="1"/>
    <xf numFmtId="0" fontId="10" fillId="2" borderId="1" xfId="0" applyFont="1" applyFill="1" applyBorder="1"/>
    <xf numFmtId="0" fontId="10" fillId="3" borderId="1" xfId="0" applyFont="1" applyFill="1" applyBorder="1" applyAlignment="1">
      <alignment horizontal="justify"/>
    </xf>
    <xf numFmtId="0" fontId="26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8" fillId="3" borderId="1" xfId="0" applyFont="1" applyFill="1" applyBorder="1" applyAlignment="1">
      <alignment wrapText="1"/>
    </xf>
    <xf numFmtId="0" fontId="1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6" fillId="3" borderId="1" xfId="0" applyFont="1" applyFill="1" applyBorder="1" applyAlignment="1">
      <alignment horizontal="justify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6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vertical="center"/>
    </xf>
    <xf numFmtId="0" fontId="46" fillId="3" borderId="3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wrapText="1"/>
    </xf>
    <xf numFmtId="0" fontId="46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6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 wrapText="1"/>
    </xf>
    <xf numFmtId="0" fontId="16" fillId="10" borderId="1" xfId="0" applyFont="1" applyFill="1" applyBorder="1" applyAlignment="1">
      <alignment horizontal="center" wrapText="1"/>
    </xf>
    <xf numFmtId="0" fontId="10" fillId="10" borderId="5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1" xfId="0" applyNumberFormat="1" applyFont="1" applyFill="1" applyBorder="1"/>
    <xf numFmtId="166" fontId="6" fillId="4" borderId="1" xfId="0" applyNumberFormat="1" applyFont="1" applyFill="1" applyBorder="1"/>
    <xf numFmtId="166" fontId="8" fillId="4" borderId="1" xfId="0" applyNumberFormat="1" applyFont="1" applyFill="1" applyBorder="1" applyAlignment="1">
      <alignment wrapText="1"/>
    </xf>
    <xf numFmtId="0" fontId="17" fillId="4" borderId="0" xfId="0" applyFont="1" applyFill="1"/>
    <xf numFmtId="0" fontId="6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14" fillId="7" borderId="1" xfId="0" applyFont="1" applyFill="1" applyBorder="1" applyAlignment="1">
      <alignment horizontal="left" wrapText="1"/>
    </xf>
    <xf numFmtId="0" fontId="14" fillId="7" borderId="1" xfId="0" applyFont="1" applyFill="1" applyBorder="1" applyAlignment="1">
      <alignment horizontal="center" wrapText="1"/>
    </xf>
    <xf numFmtId="0" fontId="49" fillId="7" borderId="1" xfId="0" applyFont="1" applyFill="1" applyBorder="1" applyAlignment="1">
      <alignment horizontal="center"/>
    </xf>
    <xf numFmtId="14" fontId="14" fillId="7" borderId="1" xfId="0" applyNumberFormat="1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wrapText="1"/>
    </xf>
    <xf numFmtId="0" fontId="4" fillId="0" borderId="7" xfId="0" applyFont="1" applyBorder="1" applyAlignment="1"/>
    <xf numFmtId="0" fontId="0" fillId="0" borderId="0" xfId="0" applyAlignment="1">
      <alignment horizontal="center"/>
    </xf>
    <xf numFmtId="0" fontId="10" fillId="8" borderId="1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justify"/>
    </xf>
    <xf numFmtId="0" fontId="19" fillId="8" borderId="1" xfId="0" applyFont="1" applyFill="1" applyBorder="1" applyAlignment="1">
      <alignment vertical="top" wrapText="1"/>
    </xf>
    <xf numFmtId="0" fontId="16" fillId="0" borderId="1" xfId="0" applyFont="1" applyBorder="1" applyAlignment="1">
      <alignment horizontal="justify" vertical="top"/>
    </xf>
    <xf numFmtId="49" fontId="5" fillId="0" borderId="1" xfId="0" applyNumberFormat="1" applyFont="1" applyBorder="1" applyAlignment="1">
      <alignment vertical="top" wrapText="1"/>
    </xf>
    <xf numFmtId="49" fontId="5" fillId="0" borderId="2" xfId="0" applyNumberFormat="1" applyFont="1" applyBorder="1" applyAlignment="1">
      <alignment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justify" vertical="top"/>
    </xf>
    <xf numFmtId="49" fontId="5" fillId="8" borderId="1" xfId="0" applyNumberFormat="1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vertical="top"/>
    </xf>
    <xf numFmtId="49" fontId="10" fillId="0" borderId="1" xfId="0" applyNumberFormat="1" applyFont="1" applyBorder="1" applyAlignment="1">
      <alignment vertical="top"/>
    </xf>
    <xf numFmtId="49" fontId="5" fillId="0" borderId="5" xfId="0" applyNumberFormat="1" applyFont="1" applyBorder="1" applyAlignment="1">
      <alignment vertical="top" wrapText="1"/>
    </xf>
    <xf numFmtId="49" fontId="10" fillId="0" borderId="2" xfId="0" applyNumberFormat="1" applyFont="1" applyBorder="1" applyAlignment="1">
      <alignment vertical="top"/>
    </xf>
    <xf numFmtId="49" fontId="5" fillId="8" borderId="1" xfId="0" applyNumberFormat="1" applyFont="1" applyFill="1" applyBorder="1" applyAlignment="1">
      <alignment horizontal="justify" vertical="top"/>
    </xf>
    <xf numFmtId="49" fontId="10" fillId="0" borderId="0" xfId="0" applyNumberFormat="1" applyFont="1" applyAlignment="1">
      <alignment horizontal="justify" vertical="top"/>
    </xf>
    <xf numFmtId="49" fontId="5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vertical="top" wrapText="1"/>
    </xf>
    <xf numFmtId="49" fontId="10" fillId="8" borderId="1" xfId="0" applyNumberFormat="1" applyFont="1" applyFill="1" applyBorder="1" applyAlignment="1">
      <alignment vertical="top" wrapText="1"/>
    </xf>
    <xf numFmtId="49" fontId="10" fillId="8" borderId="1" xfId="0" applyNumberFormat="1" applyFont="1" applyFill="1" applyBorder="1" applyAlignment="1">
      <alignment horizontal="justify" vertical="top" wrapText="1"/>
    </xf>
    <xf numFmtId="49" fontId="12" fillId="0" borderId="1" xfId="0" applyNumberFormat="1" applyFont="1" applyBorder="1" applyAlignment="1">
      <alignment vertical="top"/>
    </xf>
    <xf numFmtId="49" fontId="10" fillId="8" borderId="1" xfId="0" applyNumberFormat="1" applyFont="1" applyFill="1" applyBorder="1" applyAlignment="1">
      <alignment horizontal="justify" vertical="top"/>
    </xf>
    <xf numFmtId="49" fontId="5" fillId="8" borderId="3" xfId="0" applyNumberFormat="1" applyFont="1" applyFill="1" applyBorder="1" applyAlignment="1">
      <alignment horizontal="center" vertical="top" wrapText="1"/>
    </xf>
    <xf numFmtId="49" fontId="5" fillId="10" borderId="1" xfId="0" applyNumberFormat="1" applyFont="1" applyFill="1" applyBorder="1" applyAlignment="1">
      <alignment vertical="top" wrapText="1"/>
    </xf>
    <xf numFmtId="49" fontId="10" fillId="10" borderId="1" xfId="0" applyNumberFormat="1" applyFont="1" applyFill="1" applyBorder="1" applyAlignment="1">
      <alignment vertical="top"/>
    </xf>
    <xf numFmtId="49" fontId="3" fillId="0" borderId="3" xfId="0" applyNumberFormat="1" applyFont="1" applyBorder="1" applyAlignment="1">
      <alignment vertical="top" wrapText="1"/>
    </xf>
    <xf numFmtId="49" fontId="10" fillId="0" borderId="3" xfId="0" applyNumberFormat="1" applyFont="1" applyBorder="1" applyAlignment="1">
      <alignment vertical="top" wrapText="1"/>
    </xf>
    <xf numFmtId="49" fontId="5" fillId="0" borderId="10" xfId="0" applyNumberFormat="1" applyFont="1" applyBorder="1" applyAlignment="1">
      <alignment vertical="top" wrapText="1"/>
    </xf>
    <xf numFmtId="49" fontId="5" fillId="0" borderId="3" xfId="0" applyNumberFormat="1" applyFont="1" applyBorder="1" applyAlignment="1">
      <alignment vertical="top" wrapText="1"/>
    </xf>
    <xf numFmtId="49" fontId="5" fillId="0" borderId="13" xfId="0" applyNumberFormat="1" applyFont="1" applyBorder="1" applyAlignment="1">
      <alignment vertical="top" wrapText="1"/>
    </xf>
    <xf numFmtId="49" fontId="10" fillId="0" borderId="3" xfId="0" applyNumberFormat="1" applyFont="1" applyBorder="1" applyAlignment="1">
      <alignment vertical="top"/>
    </xf>
    <xf numFmtId="49" fontId="5" fillId="8" borderId="3" xfId="0" applyNumberFormat="1" applyFont="1" applyFill="1" applyBorder="1" applyAlignment="1">
      <alignment vertical="top" wrapText="1"/>
    </xf>
    <xf numFmtId="49" fontId="10" fillId="0" borderId="3" xfId="0" applyNumberFormat="1" applyFont="1" applyFill="1" applyBorder="1" applyAlignment="1">
      <alignment vertical="top"/>
    </xf>
    <xf numFmtId="49" fontId="10" fillId="10" borderId="1" xfId="0" applyNumberFormat="1" applyFont="1" applyFill="1" applyBorder="1" applyAlignment="1">
      <alignment horizontal="justify" vertical="top"/>
    </xf>
    <xf numFmtId="0" fontId="14" fillId="5" borderId="1" xfId="0" applyFont="1" applyFill="1" applyBorder="1"/>
    <xf numFmtId="0" fontId="9" fillId="20" borderId="1" xfId="0" applyFont="1" applyFill="1" applyBorder="1" applyAlignment="1">
      <alignment vertical="top" wrapText="1"/>
    </xf>
    <xf numFmtId="0" fontId="15" fillId="20" borderId="1" xfId="0" applyFont="1" applyFill="1" applyBorder="1" applyAlignment="1">
      <alignment vertical="top" wrapText="1"/>
    </xf>
    <xf numFmtId="0" fontId="9" fillId="20" borderId="5" xfId="0" applyFont="1" applyFill="1" applyBorder="1" applyAlignment="1">
      <alignment vertical="top" wrapText="1"/>
    </xf>
    <xf numFmtId="166" fontId="33" fillId="20" borderId="1" xfId="0" applyNumberFormat="1" applyFont="1" applyFill="1" applyBorder="1" applyAlignment="1">
      <alignment vertical="top" wrapText="1"/>
    </xf>
    <xf numFmtId="0" fontId="14" fillId="20" borderId="1" xfId="0" applyFont="1" applyFill="1" applyBorder="1"/>
    <xf numFmtId="0" fontId="6" fillId="20" borderId="1" xfId="0" applyFont="1" applyFill="1" applyBorder="1"/>
    <xf numFmtId="0" fontId="6" fillId="0" borderId="0" xfId="0" applyFont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/>
    </xf>
    <xf numFmtId="166" fontId="31" fillId="0" borderId="1" xfId="0" applyNumberFormat="1" applyFont="1" applyBorder="1" applyAlignment="1">
      <alignment horizontal="center" vertical="center"/>
    </xf>
    <xf numFmtId="0" fontId="7" fillId="0" borderId="7" xfId="0" applyFont="1" applyBorder="1" applyAlignment="1"/>
    <xf numFmtId="0" fontId="7" fillId="0" borderId="5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6" fillId="4" borderId="9" xfId="0" applyNumberFormat="1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/>
    </xf>
    <xf numFmtId="0" fontId="16" fillId="0" borderId="0" xfId="0" applyFont="1" applyAlignment="1"/>
    <xf numFmtId="0" fontId="16" fillId="0" borderId="5" xfId="0" applyFont="1" applyBorder="1" applyAlignment="1">
      <alignment wrapText="1"/>
    </xf>
    <xf numFmtId="0" fontId="16" fillId="4" borderId="5" xfId="0" applyFont="1" applyFill="1" applyBorder="1" applyAlignment="1">
      <alignment wrapText="1"/>
    </xf>
    <xf numFmtId="0" fontId="16" fillId="8" borderId="5" xfId="0" applyFont="1" applyFill="1" applyBorder="1" applyAlignment="1">
      <alignment wrapText="1"/>
    </xf>
    <xf numFmtId="0" fontId="16" fillId="5" borderId="5" xfId="0" applyFont="1" applyFill="1" applyBorder="1" applyAlignment="1"/>
    <xf numFmtId="0" fontId="5" fillId="4" borderId="5" xfId="0" applyFont="1" applyFill="1" applyBorder="1" applyAlignment="1">
      <alignment vertical="top" wrapText="1"/>
    </xf>
    <xf numFmtId="0" fontId="0" fillId="0" borderId="1" xfId="0" applyFill="1" applyBorder="1" applyAlignment="1"/>
    <xf numFmtId="0" fontId="16" fillId="4" borderId="5" xfId="0" applyFont="1" applyFill="1" applyBorder="1" applyAlignment="1">
      <alignment vertical="top" wrapText="1"/>
    </xf>
    <xf numFmtId="0" fontId="16" fillId="4" borderId="5" xfId="0" applyNumberFormat="1" applyFont="1" applyFill="1" applyBorder="1" applyAlignment="1">
      <alignment vertical="top" wrapText="1"/>
    </xf>
    <xf numFmtId="0" fontId="6" fillId="4" borderId="5" xfId="0" applyNumberFormat="1" applyFont="1" applyFill="1" applyBorder="1" applyAlignment="1">
      <alignment vertical="top" wrapText="1"/>
    </xf>
    <xf numFmtId="0" fontId="16" fillId="6" borderId="5" xfId="0" applyFont="1" applyFill="1" applyBorder="1" applyAlignment="1">
      <alignment vertical="top"/>
    </xf>
    <xf numFmtId="0" fontId="27" fillId="0" borderId="5" xfId="0" applyFont="1" applyBorder="1" applyAlignment="1"/>
    <xf numFmtId="0" fontId="8" fillId="0" borderId="1" xfId="0" applyFont="1" applyBorder="1" applyAlignment="1">
      <alignment horizontal="left" vertical="top" wrapText="1"/>
    </xf>
    <xf numFmtId="0" fontId="39" fillId="14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NumberFormat="1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vertical="top" wrapText="1"/>
    </xf>
    <xf numFmtId="4" fontId="7" fillId="8" borderId="1" xfId="0" applyNumberFormat="1" applyFont="1" applyFill="1" applyBorder="1" applyAlignment="1">
      <alignment horizontal="center" vertical="center" wrapText="1"/>
    </xf>
    <xf numFmtId="0" fontId="58" fillId="8" borderId="1" xfId="0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6" fillId="8" borderId="1" xfId="0" applyNumberFormat="1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2" fontId="6" fillId="8" borderId="3" xfId="0" applyNumberFormat="1" applyFont="1" applyFill="1" applyBorder="1" applyAlignment="1">
      <alignment horizontal="center" vertical="center" wrapText="1"/>
    </xf>
    <xf numFmtId="0" fontId="6" fillId="8" borderId="3" xfId="0" applyNumberFormat="1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vertical="top" wrapText="1"/>
    </xf>
    <xf numFmtId="0" fontId="59" fillId="8" borderId="1" xfId="0" applyFont="1" applyFill="1" applyBorder="1" applyAlignment="1">
      <alignment horizontal="center" vertical="center"/>
    </xf>
    <xf numFmtId="2" fontId="7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justify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/>
    <xf numFmtId="0" fontId="6" fillId="5" borderId="0" xfId="0" applyFont="1" applyFill="1"/>
    <xf numFmtId="165" fontId="0" fillId="5" borderId="1" xfId="0" applyNumberFormat="1" applyFill="1" applyBorder="1"/>
    <xf numFmtId="3" fontId="0" fillId="5" borderId="1" xfId="0" applyNumberFormat="1" applyFill="1" applyBorder="1" applyAlignment="1">
      <alignment horizontal="center"/>
    </xf>
    <xf numFmtId="0" fontId="0" fillId="5" borderId="5" xfId="0" applyFill="1" applyBorder="1"/>
    <xf numFmtId="0" fontId="6" fillId="8" borderId="1" xfId="0" applyNumberFormat="1" applyFont="1" applyFill="1" applyBorder="1" applyAlignment="1">
      <alignment horizontal="left" vertical="top" wrapText="1"/>
    </xf>
    <xf numFmtId="0" fontId="6" fillId="8" borderId="1" xfId="0" applyNumberFormat="1" applyFont="1" applyFill="1" applyBorder="1" applyAlignment="1">
      <alignment horizontal="center" vertical="top" wrapText="1"/>
    </xf>
    <xf numFmtId="3" fontId="6" fillId="8" borderId="1" xfId="0" applyNumberFormat="1" applyFont="1" applyFill="1" applyBorder="1" applyAlignment="1">
      <alignment horizontal="center"/>
    </xf>
    <xf numFmtId="0" fontId="6" fillId="8" borderId="5" xfId="0" applyFont="1" applyFill="1" applyBorder="1" applyAlignment="1">
      <alignment wrapText="1"/>
    </xf>
    <xf numFmtId="0" fontId="19" fillId="8" borderId="1" xfId="0" applyNumberFormat="1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wrapText="1"/>
    </xf>
    <xf numFmtId="0" fontId="46" fillId="8" borderId="1" xfId="0" applyFont="1" applyFill="1" applyBorder="1" applyAlignment="1">
      <alignment wrapText="1"/>
    </xf>
    <xf numFmtId="0" fontId="14" fillId="8" borderId="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8" borderId="1" xfId="0" applyFont="1" applyFill="1" applyBorder="1" applyAlignment="1">
      <alignment vertical="center" wrapText="1"/>
    </xf>
    <xf numFmtId="0" fontId="16" fillId="17" borderId="1" xfId="0" applyFont="1" applyFill="1" applyBorder="1" applyAlignment="1">
      <alignment vertical="center" wrapText="1"/>
    </xf>
    <xf numFmtId="0" fontId="16" fillId="18" borderId="1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63" fillId="0" borderId="0" xfId="0" applyFont="1"/>
    <xf numFmtId="0" fontId="19" fillId="8" borderId="1" xfId="0" applyFont="1" applyFill="1" applyBorder="1" applyAlignment="1">
      <alignment horizontal="center" vertical="top" wrapText="1"/>
    </xf>
    <xf numFmtId="0" fontId="14" fillId="8" borderId="1" xfId="0" applyFont="1" applyFill="1" applyBorder="1"/>
    <xf numFmtId="0" fontId="46" fillId="8" borderId="1" xfId="0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top" wrapText="1"/>
    </xf>
    <xf numFmtId="166" fontId="6" fillId="8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16" fillId="8" borderId="1" xfId="0" applyFont="1" applyFill="1" applyBorder="1" applyAlignment="1">
      <alignment horizontal="justify" vertical="top"/>
    </xf>
    <xf numFmtId="0" fontId="16" fillId="2" borderId="1" xfId="0" applyFont="1" applyFill="1" applyBorder="1" applyAlignment="1">
      <alignment horizontal="justify" vertical="top"/>
    </xf>
    <xf numFmtId="0" fontId="8" fillId="18" borderId="1" xfId="0" applyFont="1" applyFill="1" applyBorder="1" applyAlignment="1">
      <alignment vertical="top" wrapText="1"/>
    </xf>
    <xf numFmtId="0" fontId="10" fillId="18" borderId="1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6" fillId="8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wrapText="1"/>
    </xf>
    <xf numFmtId="0" fontId="16" fillId="8" borderId="2" xfId="0" applyFont="1" applyFill="1" applyBorder="1" applyAlignment="1">
      <alignment horizontal="center" vertical="top" wrapText="1"/>
    </xf>
    <xf numFmtId="0" fontId="0" fillId="8" borderId="1" xfId="0" applyFill="1" applyBorder="1" applyAlignment="1"/>
    <xf numFmtId="0" fontId="0" fillId="8" borderId="1" xfId="0" applyFill="1" applyBorder="1" applyAlignment="1">
      <alignment horizontal="center" wrapText="1"/>
    </xf>
    <xf numFmtId="0" fontId="0" fillId="8" borderId="0" xfId="0" applyFill="1" applyBorder="1" applyAlignment="1">
      <alignment horizontal="center" wrapText="1"/>
    </xf>
    <xf numFmtId="0" fontId="64" fillId="0" borderId="0" xfId="0" applyFont="1"/>
    <xf numFmtId="0" fontId="47" fillId="9" borderId="0" xfId="0" applyFont="1" applyFill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17" borderId="1" xfId="0" applyFont="1" applyFill="1" applyBorder="1"/>
    <xf numFmtId="0" fontId="10" fillId="19" borderId="1" xfId="0" applyFont="1" applyFill="1" applyBorder="1"/>
    <xf numFmtId="0" fontId="10" fillId="8" borderId="0" xfId="0" applyFont="1" applyFill="1"/>
    <xf numFmtId="0" fontId="10" fillId="20" borderId="0" xfId="0" applyFont="1" applyFill="1"/>
    <xf numFmtId="0" fontId="39" fillId="0" borderId="1" xfId="0" applyFont="1" applyBorder="1" applyAlignment="1">
      <alignment horizontal="center"/>
    </xf>
    <xf numFmtId="4" fontId="10" fillId="0" borderId="17" xfId="0" applyNumberFormat="1" applyFont="1" applyBorder="1" applyAlignment="1">
      <alignment horizontal="center" vertical="center"/>
    </xf>
    <xf numFmtId="4" fontId="10" fillId="19" borderId="17" xfId="0" applyNumberFormat="1" applyFont="1" applyFill="1" applyBorder="1" applyAlignment="1">
      <alignment horizontal="center" vertical="center"/>
    </xf>
    <xf numFmtId="4" fontId="5" fillId="0" borderId="17" xfId="4" applyNumberFormat="1" applyFont="1" applyBorder="1" applyAlignment="1">
      <alignment horizontal="center" vertical="center"/>
    </xf>
    <xf numFmtId="4" fontId="10" fillId="13" borderId="5" xfId="0" applyNumberFormat="1" applyFont="1" applyFill="1" applyBorder="1" applyAlignment="1">
      <alignment horizontal="center" vertical="center"/>
    </xf>
    <xf numFmtId="4" fontId="10" fillId="17" borderId="5" xfId="0" applyNumberFormat="1" applyFont="1" applyFill="1" applyBorder="1" applyAlignment="1">
      <alignment horizontal="center" vertical="center"/>
    </xf>
    <xf numFmtId="4" fontId="10" fillId="19" borderId="5" xfId="0" applyNumberFormat="1" applyFont="1" applyFill="1" applyBorder="1" applyAlignment="1">
      <alignment horizontal="center" vertical="center"/>
    </xf>
    <xf numFmtId="4" fontId="10" fillId="17" borderId="1" xfId="0" applyNumberFormat="1" applyFont="1" applyFill="1" applyBorder="1" applyAlignment="1">
      <alignment horizontal="center" vertical="center"/>
    </xf>
    <xf numFmtId="4" fontId="10" fillId="13" borderId="1" xfId="0" applyNumberFormat="1" applyFont="1" applyFill="1" applyBorder="1" applyAlignment="1">
      <alignment horizontal="center" vertical="center"/>
    </xf>
    <xf numFmtId="0" fontId="10" fillId="19" borderId="1" xfId="0" applyFont="1" applyFill="1" applyBorder="1" applyAlignment="1">
      <alignment horizontal="center" vertical="center"/>
    </xf>
    <xf numFmtId="166" fontId="10" fillId="7" borderId="1" xfId="0" applyNumberFormat="1" applyFont="1" applyFill="1" applyBorder="1" applyAlignment="1">
      <alignment horizontal="center" vertical="center"/>
    </xf>
    <xf numFmtId="166" fontId="10" fillId="13" borderId="1" xfId="0" applyNumberFormat="1" applyFont="1" applyFill="1" applyBorder="1" applyAlignment="1">
      <alignment horizontal="center" vertical="center"/>
    </xf>
    <xf numFmtId="165" fontId="10" fillId="13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0" fillId="21" borderId="0" xfId="0" applyFill="1" applyAlignment="1"/>
    <xf numFmtId="0" fontId="0" fillId="21" borderId="1" xfId="0" applyFill="1" applyBorder="1" applyAlignment="1">
      <alignment wrapText="1"/>
    </xf>
    <xf numFmtId="0" fontId="0" fillId="7" borderId="0" xfId="0" applyFill="1" applyAlignment="1"/>
    <xf numFmtId="0" fontId="0" fillId="19" borderId="0" xfId="0" applyFill="1" applyAlignment="1"/>
    <xf numFmtId="0" fontId="0" fillId="19" borderId="1" xfId="0" applyFill="1" applyBorder="1" applyAlignment="1"/>
    <xf numFmtId="0" fontId="12" fillId="13" borderId="5" xfId="0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 wrapText="1"/>
    </xf>
    <xf numFmtId="14" fontId="10" fillId="8" borderId="1" xfId="0" applyNumberFormat="1" applyFont="1" applyFill="1" applyBorder="1" applyAlignment="1">
      <alignment horizontal="center" vertical="center" wrapText="1"/>
    </xf>
    <xf numFmtId="0" fontId="49" fillId="8" borderId="1" xfId="0" applyFont="1" applyFill="1" applyBorder="1"/>
    <xf numFmtId="0" fontId="16" fillId="8" borderId="3" xfId="0" applyFont="1" applyFill="1" applyBorder="1" applyAlignment="1">
      <alignment horizontal="center" vertical="center" wrapText="1"/>
    </xf>
    <xf numFmtId="49" fontId="12" fillId="8" borderId="12" xfId="0" applyNumberFormat="1" applyFont="1" applyFill="1" applyBorder="1" applyAlignment="1">
      <alignment horizontal="center" vertical="center" wrapText="1"/>
    </xf>
    <xf numFmtId="0" fontId="50" fillId="8" borderId="0" xfId="0" applyFont="1" applyFill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14" fontId="10" fillId="8" borderId="1" xfId="0" applyNumberFormat="1" applyFont="1" applyFill="1" applyBorder="1" applyAlignment="1">
      <alignment horizontal="center" wrapText="1"/>
    </xf>
    <xf numFmtId="0" fontId="10" fillId="8" borderId="3" xfId="0" applyFont="1" applyFill="1" applyBorder="1" applyAlignment="1">
      <alignment vertical="center" wrapText="1"/>
    </xf>
    <xf numFmtId="0" fontId="8" fillId="8" borderId="3" xfId="0" applyFont="1" applyFill="1" applyBorder="1" applyAlignment="1">
      <alignment vertical="center" wrapText="1"/>
    </xf>
    <xf numFmtId="4" fontId="10" fillId="8" borderId="5" xfId="0" applyNumberFormat="1" applyFont="1" applyFill="1" applyBorder="1" applyAlignment="1">
      <alignment horizontal="center"/>
    </xf>
    <xf numFmtId="165" fontId="10" fillId="8" borderId="5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wrapText="1"/>
    </xf>
    <xf numFmtId="0" fontId="10" fillId="8" borderId="18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6" fillId="8" borderId="0" xfId="0" applyFont="1" applyFill="1" applyBorder="1"/>
    <xf numFmtId="0" fontId="5" fillId="8" borderId="2" xfId="0" applyFont="1" applyFill="1" applyBorder="1" applyAlignment="1">
      <alignment vertical="center" wrapText="1"/>
    </xf>
    <xf numFmtId="0" fontId="6" fillId="8" borderId="3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14" fontId="10" fillId="5" borderId="1" xfId="0" applyNumberFormat="1" applyFont="1" applyFill="1" applyBorder="1" applyAlignment="1">
      <alignment horizontal="center" wrapText="1"/>
    </xf>
    <xf numFmtId="0" fontId="16" fillId="5" borderId="1" xfId="0" applyFont="1" applyFill="1" applyBorder="1" applyAlignment="1">
      <alignment horizontal="center" vertical="center" wrapText="1"/>
    </xf>
    <xf numFmtId="166" fontId="10" fillId="5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16" borderId="5" xfId="0" applyFont="1" applyFill="1" applyBorder="1" applyAlignment="1">
      <alignment wrapText="1"/>
    </xf>
    <xf numFmtId="0" fontId="10" fillId="15" borderId="5" xfId="0" applyFont="1" applyFill="1" applyBorder="1" applyAlignment="1">
      <alignment wrapText="1"/>
    </xf>
    <xf numFmtId="0" fontId="10" fillId="12" borderId="16" xfId="0" applyNumberFormat="1" applyFont="1" applyFill="1" applyBorder="1" applyAlignment="1">
      <alignment horizontal="left" vertical="top" wrapText="1"/>
    </xf>
    <xf numFmtId="0" fontId="10" fillId="12" borderId="5" xfId="0" applyNumberFormat="1" applyFont="1" applyFill="1" applyBorder="1" applyAlignment="1">
      <alignment horizontal="left" vertical="top" wrapText="1"/>
    </xf>
    <xf numFmtId="0" fontId="10" fillId="12" borderId="17" xfId="0" applyNumberFormat="1" applyFont="1" applyFill="1" applyBorder="1" applyAlignment="1">
      <alignment horizontal="left" vertical="top" wrapText="1"/>
    </xf>
    <xf numFmtId="0" fontId="10" fillId="12" borderId="5" xfId="0" applyFont="1" applyFill="1" applyBorder="1" applyAlignment="1">
      <alignment wrapText="1"/>
    </xf>
    <xf numFmtId="0" fontId="10" fillId="7" borderId="5" xfId="0" applyFont="1" applyFill="1" applyBorder="1" applyAlignment="1">
      <alignment wrapText="1"/>
    </xf>
    <xf numFmtId="0" fontId="10" fillId="13" borderId="5" xfId="0" applyFont="1" applyFill="1" applyBorder="1"/>
    <xf numFmtId="0" fontId="0" fillId="7" borderId="1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wrapText="1"/>
    </xf>
    <xf numFmtId="0" fontId="6" fillId="3" borderId="0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10" borderId="0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vertical="top" wrapText="1"/>
    </xf>
    <xf numFmtId="0" fontId="10" fillId="8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4" fontId="10" fillId="8" borderId="1" xfId="0" applyNumberFormat="1" applyFont="1" applyFill="1" applyBorder="1" applyAlignment="1">
      <alignment horizontal="center" vertical="center" wrapText="1"/>
    </xf>
    <xf numFmtId="4" fontId="10" fillId="8" borderId="2" xfId="0" applyNumberFormat="1" applyFont="1" applyFill="1" applyBorder="1" applyAlignment="1">
      <alignment horizontal="center" vertical="center" wrapText="1"/>
    </xf>
    <xf numFmtId="4" fontId="10" fillId="8" borderId="1" xfId="0" applyNumberFormat="1" applyFont="1" applyFill="1" applyBorder="1" applyAlignment="1">
      <alignment horizontal="center" vertical="center"/>
    </xf>
    <xf numFmtId="4" fontId="10" fillId="8" borderId="1" xfId="0" applyNumberFormat="1" applyFont="1" applyFill="1" applyBorder="1" applyAlignment="1">
      <alignment horizontal="center" vertical="top"/>
    </xf>
    <xf numFmtId="4" fontId="10" fillId="19" borderId="1" xfId="0" applyNumberFormat="1" applyFont="1" applyFill="1" applyBorder="1" applyAlignment="1">
      <alignment horizontal="center" vertical="center"/>
    </xf>
    <xf numFmtId="4" fontId="5" fillId="0" borderId="1" xfId="4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38" fillId="19" borderId="1" xfId="0" applyFont="1" applyFill="1" applyBorder="1" applyAlignment="1">
      <alignment wrapText="1"/>
    </xf>
    <xf numFmtId="4" fontId="10" fillId="8" borderId="17" xfId="0" applyNumberFormat="1" applyFont="1" applyFill="1" applyBorder="1" applyAlignment="1">
      <alignment horizontal="center" vertical="center"/>
    </xf>
    <xf numFmtId="4" fontId="5" fillId="8" borderId="17" xfId="4" applyNumberFormat="1" applyFont="1" applyFill="1" applyBorder="1" applyAlignment="1">
      <alignment horizontal="center" vertical="center"/>
    </xf>
    <xf numFmtId="4" fontId="5" fillId="8" borderId="1" xfId="4" applyNumberFormat="1" applyFont="1" applyFill="1" applyBorder="1" applyAlignment="1">
      <alignment horizontal="center" vertical="center"/>
    </xf>
    <xf numFmtId="0" fontId="8" fillId="8" borderId="0" xfId="0" applyFont="1" applyFill="1" applyBorder="1" applyAlignment="1">
      <alignment wrapText="1"/>
    </xf>
    <xf numFmtId="0" fontId="10" fillId="8" borderId="1" xfId="0" applyFont="1" applyFill="1" applyBorder="1" applyAlignment="1">
      <alignment horizontal="center" vertical="center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 vertical="top" wrapText="1"/>
    </xf>
    <xf numFmtId="0" fontId="29" fillId="0" borderId="5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3" fillId="5" borderId="5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justify" vertical="center"/>
    </xf>
    <xf numFmtId="0" fontId="10" fillId="4" borderId="10" xfId="0" applyFont="1" applyFill="1" applyBorder="1" applyAlignment="1">
      <alignment horizontal="justify" vertical="center"/>
    </xf>
    <xf numFmtId="0" fontId="10" fillId="4" borderId="2" xfId="0" applyFont="1" applyFill="1" applyBorder="1" applyAlignment="1">
      <alignment horizontal="justify" vertical="center"/>
    </xf>
    <xf numFmtId="0" fontId="5" fillId="4" borderId="8" xfId="0" applyFont="1" applyFill="1" applyBorder="1" applyAlignment="1">
      <alignment horizontal="center" vertical="top" wrapText="1"/>
    </xf>
    <xf numFmtId="0" fontId="5" fillId="4" borderId="9" xfId="0" applyFont="1" applyFill="1" applyBorder="1" applyAlignment="1">
      <alignment horizontal="center" vertical="top" wrapText="1"/>
    </xf>
    <xf numFmtId="0" fontId="31" fillId="0" borderId="7" xfId="0" applyFont="1" applyBorder="1" applyAlignment="1">
      <alignment horizontal="center"/>
    </xf>
    <xf numFmtId="0" fontId="36" fillId="0" borderId="7" xfId="0" applyFont="1" applyBorder="1" applyAlignment="1">
      <alignment horizontal="center" wrapText="1"/>
    </xf>
    <xf numFmtId="0" fontId="21" fillId="14" borderId="1" xfId="0" applyFont="1" applyFill="1" applyBorder="1" applyAlignment="1">
      <alignment horizontal="center" vertical="center" wrapText="1"/>
    </xf>
    <xf numFmtId="0" fontId="20" fillId="9" borderId="0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  <xf numFmtId="0" fontId="39" fillId="14" borderId="3" xfId="0" applyFont="1" applyFill="1" applyBorder="1" applyAlignment="1">
      <alignment horizontal="center" vertical="center" wrapText="1"/>
    </xf>
    <xf numFmtId="0" fontId="39" fillId="14" borderId="2" xfId="0" applyFont="1" applyFill="1" applyBorder="1" applyAlignment="1">
      <alignment horizontal="center" vertical="center" wrapText="1"/>
    </xf>
    <xf numFmtId="0" fontId="21" fillId="14" borderId="3" xfId="0" applyFont="1" applyFill="1" applyBorder="1" applyAlignment="1">
      <alignment horizontal="center" vertical="center" wrapText="1"/>
    </xf>
    <xf numFmtId="0" fontId="21" fillId="14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/>
    </xf>
    <xf numFmtId="0" fontId="13" fillId="7" borderId="1" xfId="0" applyFont="1" applyFill="1" applyBorder="1" applyAlignment="1">
      <alignment horizontal="center" vertical="top" wrapText="1"/>
    </xf>
    <xf numFmtId="0" fontId="14" fillId="7" borderId="5" xfId="0" applyFont="1" applyFill="1" applyBorder="1" applyAlignment="1">
      <alignment horizontal="center"/>
    </xf>
    <xf numFmtId="0" fontId="14" fillId="7" borderId="8" xfId="0" applyFont="1" applyFill="1" applyBorder="1" applyAlignment="1">
      <alignment horizontal="center"/>
    </xf>
    <xf numFmtId="0" fontId="45" fillId="9" borderId="0" xfId="0" applyFont="1" applyFill="1" applyAlignment="1">
      <alignment horizontal="center" wrapText="1"/>
    </xf>
    <xf numFmtId="0" fontId="45" fillId="9" borderId="7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left" vertical="top" wrapText="1"/>
    </xf>
    <xf numFmtId="0" fontId="8" fillId="8" borderId="3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24" fillId="0" borderId="18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10" fillId="17" borderId="3" xfId="0" applyFont="1" applyFill="1" applyBorder="1" applyAlignment="1">
      <alignment horizontal="center" vertical="center" wrapText="1"/>
    </xf>
    <xf numFmtId="0" fontId="10" fillId="17" borderId="2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0" fontId="52" fillId="13" borderId="8" xfId="0" applyFont="1" applyFill="1" applyBorder="1" applyAlignment="1">
      <alignment horizontal="center" wrapText="1"/>
    </xf>
    <xf numFmtId="0" fontId="52" fillId="13" borderId="9" xfId="0" applyFont="1" applyFill="1" applyBorder="1" applyAlignment="1">
      <alignment horizontal="center" wrapText="1"/>
    </xf>
    <xf numFmtId="0" fontId="47" fillId="9" borderId="0" xfId="0" applyFont="1" applyFill="1" applyAlignment="1">
      <alignment horizontal="center" wrapText="1"/>
    </xf>
    <xf numFmtId="0" fontId="6" fillId="13" borderId="1" xfId="0" applyFont="1" applyFill="1" applyBorder="1" applyAlignment="1">
      <alignment horizontal="center"/>
    </xf>
    <xf numFmtId="0" fontId="10" fillId="12" borderId="3" xfId="0" applyFont="1" applyFill="1" applyBorder="1" applyAlignment="1">
      <alignment horizontal="center" wrapText="1"/>
    </xf>
    <xf numFmtId="0" fontId="10" fillId="12" borderId="10" xfId="0" applyFont="1" applyFill="1" applyBorder="1" applyAlignment="1">
      <alignment horizontal="center" wrapText="1"/>
    </xf>
    <xf numFmtId="0" fontId="10" fillId="12" borderId="2" xfId="0" applyFont="1" applyFill="1" applyBorder="1" applyAlignment="1">
      <alignment horizontal="center" wrapText="1"/>
    </xf>
    <xf numFmtId="0" fontId="32" fillId="5" borderId="7" xfId="0" applyFont="1" applyFill="1" applyBorder="1" applyAlignment="1">
      <alignment horizontal="center" wrapText="1"/>
    </xf>
    <xf numFmtId="0" fontId="0" fillId="13" borderId="1" xfId="0" applyFill="1" applyBorder="1" applyAlignment="1">
      <alignment horizontal="center"/>
    </xf>
    <xf numFmtId="0" fontId="45" fillId="5" borderId="0" xfId="0" applyFont="1" applyFill="1" applyBorder="1" applyAlignment="1">
      <alignment horizontal="center" wrapText="1"/>
    </xf>
    <xf numFmtId="0" fontId="0" fillId="8" borderId="0" xfId="0" applyFill="1" applyAlignment="1">
      <alignment horizontal="center"/>
    </xf>
    <xf numFmtId="0" fontId="10" fillId="8" borderId="0" xfId="0" applyFont="1" applyFill="1" applyAlignment="1">
      <alignment horizontal="center" vertical="center" wrapText="1"/>
    </xf>
    <xf numFmtId="0" fontId="36" fillId="8" borderId="7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justify"/>
    </xf>
    <xf numFmtId="0" fontId="3" fillId="8" borderId="1" xfId="0" applyFont="1" applyFill="1" applyBorder="1" applyAlignment="1">
      <alignment wrapText="1"/>
    </xf>
    <xf numFmtId="0" fontId="39" fillId="8" borderId="1" xfId="0" applyFont="1" applyFill="1" applyBorder="1" applyAlignment="1">
      <alignment horizontal="center" wrapText="1"/>
    </xf>
    <xf numFmtId="0" fontId="39" fillId="8" borderId="1" xfId="0" applyFont="1" applyFill="1" applyBorder="1" applyAlignment="1">
      <alignment horizontal="justify"/>
    </xf>
    <xf numFmtId="0" fontId="40" fillId="8" borderId="5" xfId="0" applyFont="1" applyFill="1" applyBorder="1" applyAlignment="1">
      <alignment horizontal="center"/>
    </xf>
    <xf numFmtId="0" fontId="40" fillId="8" borderId="8" xfId="0" applyFont="1" applyFill="1" applyBorder="1" applyAlignment="1">
      <alignment horizontal="center"/>
    </xf>
    <xf numFmtId="0" fontId="40" fillId="8" borderId="9" xfId="0" applyFont="1" applyFill="1" applyBorder="1" applyAlignment="1">
      <alignment horizontal="center"/>
    </xf>
    <xf numFmtId="0" fontId="5" fillId="8" borderId="9" xfId="0" applyFont="1" applyFill="1" applyBorder="1" applyAlignment="1">
      <alignment wrapText="1"/>
    </xf>
    <xf numFmtId="0" fontId="5" fillId="8" borderId="1" xfId="0" applyFont="1" applyFill="1" applyBorder="1" applyAlignment="1">
      <alignment wrapText="1"/>
    </xf>
    <xf numFmtId="166" fontId="6" fillId="8" borderId="1" xfId="0" applyNumberFormat="1" applyFont="1" applyFill="1" applyBorder="1" applyAlignment="1">
      <alignment horizontal="center"/>
    </xf>
    <xf numFmtId="0" fontId="37" fillId="8" borderId="1" xfId="0" applyFont="1" applyFill="1" applyBorder="1" applyAlignment="1">
      <alignment horizontal="center" wrapText="1"/>
    </xf>
    <xf numFmtId="0" fontId="38" fillId="8" borderId="1" xfId="0" applyFont="1" applyFill="1" applyBorder="1" applyAlignment="1"/>
    <xf numFmtId="0" fontId="10" fillId="8" borderId="9" xfId="0" applyNumberFormat="1" applyFont="1" applyFill="1" applyBorder="1" applyAlignment="1">
      <alignment wrapText="1"/>
    </xf>
    <xf numFmtId="0" fontId="26" fillId="8" borderId="1" xfId="0" applyNumberFormat="1" applyFont="1" applyFill="1" applyBorder="1" applyAlignment="1">
      <alignment wrapText="1"/>
    </xf>
    <xf numFmtId="0" fontId="6" fillId="8" borderId="1" xfId="0" applyNumberFormat="1" applyFont="1" applyFill="1" applyBorder="1" applyAlignment="1">
      <alignment wrapText="1"/>
    </xf>
    <xf numFmtId="166" fontId="0" fillId="8" borderId="1" xfId="0" applyNumberFormat="1" applyFont="1" applyFill="1" applyBorder="1" applyAlignment="1">
      <alignment horizontal="center"/>
    </xf>
    <xf numFmtId="0" fontId="6" fillId="8" borderId="18" xfId="0" applyFont="1" applyFill="1" applyBorder="1" applyAlignment="1">
      <alignment horizontal="left" wrapText="1"/>
    </xf>
    <xf numFmtId="0" fontId="6" fillId="8" borderId="0" xfId="0" applyFont="1" applyFill="1" applyBorder="1" applyAlignment="1">
      <alignment horizontal="left" wrapText="1"/>
    </xf>
    <xf numFmtId="0" fontId="5" fillId="8" borderId="1" xfId="0" applyNumberFormat="1" applyFont="1" applyFill="1" applyBorder="1" applyAlignment="1">
      <alignment wrapText="1"/>
    </xf>
    <xf numFmtId="0" fontId="18" fillId="8" borderId="9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166" fontId="34" fillId="8" borderId="0" xfId="0" applyNumberFormat="1" applyFont="1" applyFill="1" applyAlignment="1">
      <alignment horizontal="center"/>
    </xf>
    <xf numFmtId="0" fontId="8" fillId="8" borderId="1" xfId="0" applyFont="1" applyFill="1" applyBorder="1" applyAlignment="1">
      <alignment vertical="top" wrapText="1"/>
    </xf>
    <xf numFmtId="0" fontId="40" fillId="8" borderId="5" xfId="0" applyFont="1" applyFill="1" applyBorder="1" applyAlignment="1">
      <alignment horizontal="center" vertical="top" wrapText="1"/>
    </xf>
    <xf numFmtId="0" fontId="40" fillId="8" borderId="8" xfId="0" applyFont="1" applyFill="1" applyBorder="1" applyAlignment="1">
      <alignment horizontal="center" vertical="top" wrapText="1"/>
    </xf>
    <xf numFmtId="0" fontId="40" fillId="8" borderId="9" xfId="0" applyFont="1" applyFill="1" applyBorder="1" applyAlignment="1">
      <alignment horizontal="center" vertical="top" wrapText="1"/>
    </xf>
    <xf numFmtId="0" fontId="10" fillId="8" borderId="0" xfId="0" applyFont="1" applyFill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top" wrapText="1"/>
    </xf>
    <xf numFmtId="166" fontId="16" fillId="8" borderId="1" xfId="0" applyNumberFormat="1" applyFont="1" applyFill="1" applyBorder="1" applyAlignment="1">
      <alignment horizontal="center" wrapText="1"/>
    </xf>
    <xf numFmtId="0" fontId="6" fillId="8" borderId="0" xfId="0" applyFont="1" applyFill="1"/>
    <xf numFmtId="0" fontId="6" fillId="8" borderId="5" xfId="0" applyFont="1" applyFill="1" applyBorder="1"/>
    <xf numFmtId="0" fontId="6" fillId="8" borderId="5" xfId="0" applyFont="1" applyFill="1" applyBorder="1" applyAlignment="1"/>
    <xf numFmtId="0" fontId="6" fillId="8" borderId="8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4" fontId="51" fillId="8" borderId="1" xfId="0" applyNumberFormat="1" applyFont="1" applyFill="1" applyBorder="1" applyAlignment="1">
      <alignment horizontal="center" vertical="center"/>
    </xf>
    <xf numFmtId="0" fontId="42" fillId="8" borderId="13" xfId="0" applyFont="1" applyFill="1" applyBorder="1" applyAlignment="1">
      <alignment horizontal="center"/>
    </xf>
    <xf numFmtId="0" fontId="42" fillId="8" borderId="14" xfId="0" applyFont="1" applyFill="1" applyBorder="1" applyAlignment="1">
      <alignment horizontal="center"/>
    </xf>
    <xf numFmtId="0" fontId="42" fillId="8" borderId="15" xfId="0" applyFont="1" applyFill="1" applyBorder="1" applyAlignment="1">
      <alignment horizontal="center"/>
    </xf>
    <xf numFmtId="0" fontId="6" fillId="8" borderId="9" xfId="0" applyNumberFormat="1" applyFont="1" applyFill="1" applyBorder="1" applyAlignment="1">
      <alignment horizontal="center" vertical="center" wrapText="1"/>
    </xf>
    <xf numFmtId="0" fontId="7" fillId="8" borderId="1" xfId="0" applyNumberFormat="1" applyFont="1" applyFill="1" applyBorder="1" applyAlignment="1">
      <alignment horizontal="center" vertical="center" wrapText="1"/>
    </xf>
    <xf numFmtId="4" fontId="6" fillId="8" borderId="1" xfId="0" applyNumberFormat="1" applyFont="1" applyFill="1" applyBorder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166" fontId="0" fillId="8" borderId="11" xfId="0" applyNumberFormat="1" applyFont="1" applyFill="1" applyBorder="1" applyAlignment="1">
      <alignment horizontal="center"/>
    </xf>
    <xf numFmtId="166" fontId="17" fillId="8" borderId="1" xfId="0" applyNumberFormat="1" applyFont="1" applyFill="1" applyBorder="1" applyAlignment="1">
      <alignment horizontal="center"/>
    </xf>
    <xf numFmtId="0" fontId="10" fillId="8" borderId="9" xfId="0" applyNumberFormat="1" applyFont="1" applyFill="1" applyBorder="1" applyAlignment="1">
      <alignment horizontal="center" vertical="center" wrapText="1"/>
    </xf>
    <xf numFmtId="164" fontId="10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" fontId="3" fillId="8" borderId="1" xfId="0" applyNumberFormat="1" applyFont="1" applyFill="1" applyBorder="1" applyAlignment="1">
      <alignment horizontal="center" vertical="center"/>
    </xf>
    <xf numFmtId="166" fontId="3" fillId="8" borderId="1" xfId="0" applyNumberFormat="1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4" fontId="0" fillId="8" borderId="0" xfId="0" applyNumberFormat="1" applyFill="1"/>
    <xf numFmtId="4" fontId="0" fillId="8" borderId="0" xfId="0" applyNumberFormat="1" applyFill="1" applyAlignment="1">
      <alignment horizontal="center"/>
    </xf>
  </cellXfs>
  <cellStyles count="6">
    <cellStyle name="Обычный" xfId="0" builtinId="0"/>
    <cellStyle name="Обычный 2" xfId="2"/>
    <cellStyle name="Обычный 3" xfId="1"/>
    <cellStyle name="Обычный 4" xfId="4"/>
    <cellStyle name="Обычный_МО (заполняет бухгалтерия)" xfId="5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sno\Users\knu\Desktop\&#1056;&#1077;&#1077;&#1089;&#1090;&#1088;%20&#1080;&#1084;&#1091;&#1097;&#1077;&#1089;&#1090;&#1074;&#1072;%202019\&#1056;&#1045;&#1045;&#1057;&#1058;&#1056;&#1067;%20&#1052;&#1059;&#1053;&#1048;&#1062;%20&#1048;&#1052;&#1059;&#1065;%20&#1091;&#1095;&#1088;&#1077;&#1078;&#1076;&#1077;&#1085;&#1080;&#1081;\&#1056;&#1077;&#1077;&#1089;&#1090;&#1088;%202019\&#1056;&#1054;&#1053;&#1054;\&#1076;&#1077;&#1090;&#1089;&#1072;&#1076;%20&#8470;%203.%20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sno\Users\knu\Desktop\&#1056;&#1077;&#1077;&#1089;&#1090;&#1088;%20&#1080;&#1084;&#1091;&#1097;&#1077;&#1089;&#1090;&#1074;&#1072;%202019\&#1056;&#1045;&#1045;&#1057;&#1058;&#1056;&#1067;%20&#1052;&#1059;&#1053;&#1048;&#1062;%20&#1048;&#1052;&#1059;&#1065;%20&#1091;&#1095;&#1088;&#1077;&#1078;&#1076;&#1077;&#1085;&#1080;&#1081;\&#1056;&#1077;&#1077;&#1089;&#1090;&#1088;%202019\&#1056;&#1054;&#1053;&#1054;\&#1042;&#1072;&#1083;&#1072;&#1084;&#1072;&#1079;%20&#1057;&#1054;&#1064;.%20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sno\Users\knu\Desktop\&#1056;&#1077;&#1077;&#1089;&#1090;&#1088;%20&#1080;&#1084;&#1091;&#1097;&#1077;&#1089;&#1090;&#1074;&#1072;%202019\&#1056;&#1045;&#1045;&#1057;&#1058;&#1056;&#1067;%20&#1052;&#1059;&#1053;&#1048;&#1062;%20&#1048;&#1052;&#1059;&#1065;%20&#1091;&#1095;&#1088;&#1077;&#1078;&#1076;&#1077;&#1085;&#1080;&#1081;\&#1056;&#1077;&#1077;&#1089;&#1090;&#1088;%202019\&#1056;&#1054;&#1053;&#1054;\&#1050;&#1091;&#1088;&#1100;&#1103;%20&#1057;&#1054;&#1064;.%20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0">
          <cell r="O20">
            <v>67409325.159999996</v>
          </cell>
        </row>
        <row r="22">
          <cell r="O22">
            <v>434571</v>
          </cell>
        </row>
        <row r="24">
          <cell r="O24">
            <v>3546958.8</v>
          </cell>
        </row>
        <row r="27">
          <cell r="O27">
            <v>129396.4</v>
          </cell>
        </row>
        <row r="28">
          <cell r="O28">
            <v>2389798.2000000002</v>
          </cell>
        </row>
        <row r="29">
          <cell r="O29">
            <v>20472338.09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1">
          <cell r="O21">
            <v>10311.15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2">
          <cell r="Q22">
            <v>147478.29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F24"/>
  <sheetViews>
    <sheetView topLeftCell="A19" workbookViewId="0">
      <selection activeCell="F4" sqref="F4"/>
    </sheetView>
  </sheetViews>
  <sheetFormatPr defaultRowHeight="15" x14ac:dyDescent="0.25"/>
  <cols>
    <col min="1" max="1" width="6.28515625" customWidth="1"/>
    <col min="2" max="2" width="18.28515625" customWidth="1"/>
    <col min="3" max="3" width="25.140625" style="16" customWidth="1"/>
    <col min="4" max="4" width="7.7109375" customWidth="1"/>
    <col min="5" max="5" width="7.28515625" customWidth="1"/>
    <col min="6" max="6" width="15.5703125" customWidth="1"/>
    <col min="7" max="7" width="25.140625" customWidth="1"/>
    <col min="8" max="8" width="22.28515625" style="23" customWidth="1"/>
    <col min="9" max="9" width="16.28515625" customWidth="1"/>
    <col min="10" max="10" width="16.42578125" customWidth="1"/>
    <col min="11" max="11" width="15.5703125" customWidth="1"/>
  </cols>
  <sheetData>
    <row r="2" spans="1:32" ht="31.5" customHeight="1" x14ac:dyDescent="0.25">
      <c r="A2" s="776" t="s">
        <v>1659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</row>
    <row r="3" spans="1:32" ht="57" customHeight="1" x14ac:dyDescent="0.25">
      <c r="A3" s="91" t="s">
        <v>8</v>
      </c>
      <c r="B3" s="91" t="s">
        <v>110</v>
      </c>
      <c r="C3" s="91" t="s">
        <v>9</v>
      </c>
      <c r="D3" s="91" t="s">
        <v>10</v>
      </c>
      <c r="E3" s="91" t="s">
        <v>11</v>
      </c>
      <c r="F3" s="94" t="s">
        <v>3</v>
      </c>
      <c r="G3" s="92" t="s">
        <v>529</v>
      </c>
      <c r="H3" s="554" t="s">
        <v>442</v>
      </c>
      <c r="I3" s="93" t="s">
        <v>153</v>
      </c>
      <c r="J3" s="93" t="s">
        <v>446</v>
      </c>
      <c r="K3" s="93" t="s">
        <v>447</v>
      </c>
    </row>
    <row r="4" spans="1:32" ht="51.75" customHeight="1" x14ac:dyDescent="0.25">
      <c r="A4" s="557">
        <v>1</v>
      </c>
      <c r="B4" s="557" t="s">
        <v>13</v>
      </c>
      <c r="C4" s="557" t="s">
        <v>876</v>
      </c>
      <c r="D4" s="558">
        <v>2558</v>
      </c>
      <c r="E4" s="559">
        <v>1975</v>
      </c>
      <c r="F4" s="560">
        <f>451068+1589770.18+135000</f>
        <v>2175838.1799999997</v>
      </c>
      <c r="G4" s="561" t="s">
        <v>6</v>
      </c>
      <c r="H4" s="562" t="s">
        <v>1046</v>
      </c>
      <c r="I4" s="563" t="s">
        <v>79</v>
      </c>
      <c r="J4" s="564" t="s">
        <v>283</v>
      </c>
      <c r="K4" s="564" t="s">
        <v>269</v>
      </c>
    </row>
    <row r="5" spans="1:32" ht="42.75" customHeight="1" x14ac:dyDescent="0.25">
      <c r="A5" s="557">
        <v>2</v>
      </c>
      <c r="B5" s="557" t="s">
        <v>40</v>
      </c>
      <c r="C5" s="557" t="s">
        <v>443</v>
      </c>
      <c r="D5" s="557">
        <v>240</v>
      </c>
      <c r="E5" s="565">
        <v>1969</v>
      </c>
      <c r="F5" s="566">
        <v>238607</v>
      </c>
      <c r="G5" s="561" t="s">
        <v>6</v>
      </c>
      <c r="H5" s="567" t="s">
        <v>1062</v>
      </c>
      <c r="I5" s="563" t="s">
        <v>81</v>
      </c>
      <c r="J5" s="564" t="s">
        <v>283</v>
      </c>
      <c r="K5" s="564" t="s">
        <v>269</v>
      </c>
    </row>
    <row r="6" spans="1:32" ht="54.75" customHeight="1" x14ac:dyDescent="0.25">
      <c r="A6" s="557">
        <v>3</v>
      </c>
      <c r="B6" s="557" t="s">
        <v>14</v>
      </c>
      <c r="C6" s="557" t="s">
        <v>877</v>
      </c>
      <c r="D6" s="557">
        <v>423</v>
      </c>
      <c r="E6" s="565">
        <v>1979</v>
      </c>
      <c r="F6" s="564">
        <v>1214484</v>
      </c>
      <c r="G6" s="568" t="s">
        <v>6</v>
      </c>
      <c r="H6" s="562" t="s">
        <v>1058</v>
      </c>
      <c r="I6" s="563" t="s">
        <v>82</v>
      </c>
      <c r="J6" s="564" t="s">
        <v>283</v>
      </c>
      <c r="K6" s="564" t="s">
        <v>269</v>
      </c>
    </row>
    <row r="7" spans="1:32" ht="56.25" customHeight="1" x14ac:dyDescent="0.25">
      <c r="A7" s="557">
        <v>4</v>
      </c>
      <c r="B7" s="557" t="s">
        <v>15</v>
      </c>
      <c r="C7" s="557" t="s">
        <v>444</v>
      </c>
      <c r="D7" s="557">
        <v>627</v>
      </c>
      <c r="E7" s="565">
        <v>1983</v>
      </c>
      <c r="F7" s="564">
        <v>454070</v>
      </c>
      <c r="G7" s="561" t="s">
        <v>6</v>
      </c>
      <c r="H7" s="567" t="s">
        <v>1059</v>
      </c>
      <c r="I7" s="563" t="s">
        <v>83</v>
      </c>
      <c r="J7" s="564" t="s">
        <v>283</v>
      </c>
      <c r="K7" s="564" t="s">
        <v>269</v>
      </c>
    </row>
    <row r="8" spans="1:32" ht="63" customHeight="1" x14ac:dyDescent="0.25">
      <c r="A8" s="557">
        <v>5</v>
      </c>
      <c r="B8" s="557" t="s">
        <v>12</v>
      </c>
      <c r="C8" s="569" t="s">
        <v>445</v>
      </c>
      <c r="D8" s="557">
        <v>34</v>
      </c>
      <c r="E8" s="565">
        <v>1960</v>
      </c>
      <c r="F8" s="564">
        <f>49101/335*50</f>
        <v>7328.5074626865662</v>
      </c>
      <c r="G8" s="561" t="s">
        <v>6</v>
      </c>
      <c r="H8" s="562" t="s">
        <v>1066</v>
      </c>
      <c r="I8" s="563" t="s">
        <v>84</v>
      </c>
      <c r="J8" s="564" t="s">
        <v>283</v>
      </c>
      <c r="K8" s="564" t="s">
        <v>269</v>
      </c>
    </row>
    <row r="9" spans="1:32" ht="66.75" customHeight="1" x14ac:dyDescent="0.25">
      <c r="A9" s="557">
        <v>6</v>
      </c>
      <c r="B9" s="560" t="s">
        <v>85</v>
      </c>
      <c r="C9" s="557" t="s">
        <v>86</v>
      </c>
      <c r="D9" s="557">
        <v>54</v>
      </c>
      <c r="E9" s="565">
        <v>1991</v>
      </c>
      <c r="F9" s="564">
        <v>361034</v>
      </c>
      <c r="G9" s="561" t="s">
        <v>6</v>
      </c>
      <c r="H9" s="562" t="s">
        <v>1057</v>
      </c>
      <c r="I9" s="563" t="s">
        <v>87</v>
      </c>
      <c r="J9" s="564" t="s">
        <v>283</v>
      </c>
      <c r="K9" s="564" t="s">
        <v>269</v>
      </c>
    </row>
    <row r="10" spans="1:32" ht="60" customHeight="1" x14ac:dyDescent="0.25">
      <c r="A10" s="557">
        <v>7</v>
      </c>
      <c r="B10" s="560" t="s">
        <v>16</v>
      </c>
      <c r="C10" s="558" t="s">
        <v>38</v>
      </c>
      <c r="D10" s="557">
        <v>82</v>
      </c>
      <c r="E10" s="565">
        <v>1968</v>
      </c>
      <c r="F10" s="564">
        <v>156223.85999999999</v>
      </c>
      <c r="G10" s="561" t="s">
        <v>6</v>
      </c>
      <c r="H10" s="562" t="s">
        <v>1064</v>
      </c>
      <c r="I10" s="563" t="s">
        <v>88</v>
      </c>
      <c r="J10" s="564" t="s">
        <v>283</v>
      </c>
      <c r="K10" s="564" t="s">
        <v>269</v>
      </c>
    </row>
    <row r="11" spans="1:32" ht="62.25" customHeight="1" x14ac:dyDescent="0.25">
      <c r="A11" s="570">
        <v>8</v>
      </c>
      <c r="B11" s="560" t="s">
        <v>17</v>
      </c>
      <c r="C11" s="558" t="s">
        <v>39</v>
      </c>
      <c r="D11" s="557">
        <v>297</v>
      </c>
      <c r="E11" s="565">
        <v>2015</v>
      </c>
      <c r="F11" s="564">
        <v>2262860.5299999998</v>
      </c>
      <c r="G11" s="571" t="s">
        <v>426</v>
      </c>
      <c r="H11" s="562" t="s">
        <v>1045</v>
      </c>
      <c r="I11" s="563" t="s">
        <v>89</v>
      </c>
      <c r="J11" s="564" t="s">
        <v>283</v>
      </c>
      <c r="K11" s="564" t="s">
        <v>269</v>
      </c>
    </row>
    <row r="12" spans="1:32" ht="59.25" customHeight="1" x14ac:dyDescent="0.25">
      <c r="A12" s="570">
        <f>A11+1</f>
        <v>9</v>
      </c>
      <c r="B12" s="560" t="s">
        <v>18</v>
      </c>
      <c r="C12" s="558" t="s">
        <v>878</v>
      </c>
      <c r="D12" s="557">
        <v>129</v>
      </c>
      <c r="E12" s="565">
        <v>2004</v>
      </c>
      <c r="F12" s="564">
        <v>812908</v>
      </c>
      <c r="G12" s="561" t="s">
        <v>4</v>
      </c>
      <c r="H12" s="562" t="s">
        <v>1048</v>
      </c>
      <c r="I12" s="563" t="s">
        <v>90</v>
      </c>
      <c r="J12" s="564" t="s">
        <v>283</v>
      </c>
      <c r="K12" s="564" t="s">
        <v>269</v>
      </c>
    </row>
    <row r="13" spans="1:32" ht="72.75" customHeight="1" x14ac:dyDescent="0.25">
      <c r="A13" s="570">
        <f>A12+1</f>
        <v>10</v>
      </c>
      <c r="B13" s="560" t="s">
        <v>19</v>
      </c>
      <c r="C13" s="558" t="s">
        <v>879</v>
      </c>
      <c r="D13" s="557">
        <v>36</v>
      </c>
      <c r="E13" s="565">
        <v>1991</v>
      </c>
      <c r="F13" s="564">
        <v>361034</v>
      </c>
      <c r="G13" s="561" t="s">
        <v>6</v>
      </c>
      <c r="H13" s="562" t="s">
        <v>1054</v>
      </c>
      <c r="I13" s="563" t="s">
        <v>91</v>
      </c>
      <c r="J13" s="564" t="s">
        <v>283</v>
      </c>
      <c r="K13" s="564" t="s">
        <v>269</v>
      </c>
    </row>
    <row r="14" spans="1:32" ht="55.5" customHeight="1" x14ac:dyDescent="0.25">
      <c r="A14" s="570">
        <f t="shared" ref="A14:A20" si="0">A13+1</f>
        <v>11</v>
      </c>
      <c r="B14" s="560" t="s">
        <v>20</v>
      </c>
      <c r="C14" s="558" t="s">
        <v>92</v>
      </c>
      <c r="D14" s="557">
        <v>144</v>
      </c>
      <c r="E14" s="565">
        <v>1991</v>
      </c>
      <c r="F14" s="564">
        <v>496973</v>
      </c>
      <c r="G14" s="561" t="s">
        <v>6</v>
      </c>
      <c r="H14" s="562" t="s">
        <v>1063</v>
      </c>
      <c r="I14" s="563" t="s">
        <v>93</v>
      </c>
      <c r="J14" s="564" t="s">
        <v>283</v>
      </c>
      <c r="K14" s="564" t="s">
        <v>269</v>
      </c>
    </row>
    <row r="15" spans="1:32" ht="55.5" customHeight="1" x14ac:dyDescent="0.25">
      <c r="A15" s="570">
        <f t="shared" si="0"/>
        <v>12</v>
      </c>
      <c r="B15" s="560" t="s">
        <v>21</v>
      </c>
      <c r="C15" s="558" t="s">
        <v>37</v>
      </c>
      <c r="D15" s="557">
        <v>136</v>
      </c>
      <c r="E15" s="565">
        <v>1975</v>
      </c>
      <c r="F15" s="564">
        <v>94457.86</v>
      </c>
      <c r="G15" s="561" t="s">
        <v>6</v>
      </c>
      <c r="H15" s="562" t="s">
        <v>1047</v>
      </c>
      <c r="I15" s="563" t="s">
        <v>78</v>
      </c>
      <c r="J15" s="564" t="s">
        <v>283</v>
      </c>
      <c r="K15" s="564" t="s">
        <v>269</v>
      </c>
    </row>
    <row r="16" spans="1:32" ht="53.25" customHeight="1" x14ac:dyDescent="0.25">
      <c r="A16" s="578">
        <f t="shared" si="0"/>
        <v>13</v>
      </c>
      <c r="B16" s="579" t="s">
        <v>22</v>
      </c>
      <c r="C16" s="580" t="s">
        <v>46</v>
      </c>
      <c r="D16" s="581">
        <v>17</v>
      </c>
      <c r="E16" s="582">
        <v>1991</v>
      </c>
      <c r="F16" s="583">
        <v>569699.17000000004</v>
      </c>
      <c r="G16" s="568" t="s">
        <v>6</v>
      </c>
      <c r="H16" s="584" t="s">
        <v>1080</v>
      </c>
      <c r="I16" s="585" t="s">
        <v>77</v>
      </c>
      <c r="J16" s="564" t="s">
        <v>283</v>
      </c>
      <c r="K16" s="564" t="s">
        <v>269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</row>
    <row r="17" spans="1:32" s="47" customFormat="1" ht="30" customHeight="1" x14ac:dyDescent="0.25">
      <c r="A17" s="775" t="s">
        <v>298</v>
      </c>
      <c r="B17" s="775"/>
      <c r="C17" s="775"/>
      <c r="D17" s="576">
        <f>SUM(D4:D16)</f>
        <v>4777</v>
      </c>
      <c r="E17" s="576"/>
      <c r="F17" s="576">
        <f>SUM(F4:F16)</f>
        <v>9205518.1074626856</v>
      </c>
      <c r="G17" s="586"/>
      <c r="H17" s="576"/>
      <c r="I17" s="577"/>
      <c r="J17" s="577"/>
      <c r="K17" s="577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</row>
    <row r="18" spans="1:32" ht="66" customHeight="1" x14ac:dyDescent="0.25">
      <c r="A18" s="570">
        <f>A16+1</f>
        <v>14</v>
      </c>
      <c r="B18" s="560" t="s">
        <v>41</v>
      </c>
      <c r="C18" s="557" t="s">
        <v>791</v>
      </c>
      <c r="D18" s="557">
        <v>101</v>
      </c>
      <c r="E18" s="565">
        <v>2008</v>
      </c>
      <c r="F18" s="564">
        <v>1675464</v>
      </c>
      <c r="G18" s="561" t="s">
        <v>5</v>
      </c>
      <c r="H18" s="572" t="s">
        <v>1061</v>
      </c>
      <c r="I18" s="563" t="s">
        <v>80</v>
      </c>
      <c r="J18" s="560" t="s">
        <v>449</v>
      </c>
      <c r="K18" s="560" t="s">
        <v>448</v>
      </c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</row>
    <row r="19" spans="1:32" ht="58.5" customHeight="1" x14ac:dyDescent="0.25">
      <c r="A19" s="570">
        <f t="shared" si="0"/>
        <v>15</v>
      </c>
      <c r="B19" s="560" t="s">
        <v>41</v>
      </c>
      <c r="C19" s="557" t="s">
        <v>452</v>
      </c>
      <c r="D19" s="557">
        <v>284</v>
      </c>
      <c r="E19" s="557">
        <v>2012</v>
      </c>
      <c r="F19" s="573">
        <v>3301925.6</v>
      </c>
      <c r="G19" s="561" t="s">
        <v>42</v>
      </c>
      <c r="H19" s="574" t="s">
        <v>1050</v>
      </c>
      <c r="I19" s="563" t="s">
        <v>94</v>
      </c>
      <c r="J19" s="560" t="s">
        <v>449</v>
      </c>
      <c r="K19" s="560" t="s">
        <v>450</v>
      </c>
    </row>
    <row r="20" spans="1:32" ht="81.75" customHeight="1" x14ac:dyDescent="0.25">
      <c r="A20" s="570">
        <f t="shared" si="0"/>
        <v>16</v>
      </c>
      <c r="B20" s="560" t="s">
        <v>41</v>
      </c>
      <c r="C20" s="557" t="s">
        <v>743</v>
      </c>
      <c r="D20" s="557">
        <v>94</v>
      </c>
      <c r="E20" s="565">
        <v>2019</v>
      </c>
      <c r="F20" s="573">
        <v>2344791</v>
      </c>
      <c r="G20" s="561" t="s">
        <v>247</v>
      </c>
      <c r="H20" s="574" t="s">
        <v>1073</v>
      </c>
      <c r="I20" s="563" t="s">
        <v>249</v>
      </c>
      <c r="J20" s="560" t="s">
        <v>777</v>
      </c>
      <c r="K20" s="560" t="s">
        <v>453</v>
      </c>
    </row>
    <row r="21" spans="1:32" ht="75" customHeight="1" x14ac:dyDescent="0.25">
      <c r="A21" s="570">
        <v>17</v>
      </c>
      <c r="B21" s="560" t="s">
        <v>528</v>
      </c>
      <c r="C21" s="575" t="s">
        <v>503</v>
      </c>
      <c r="D21" s="557">
        <v>40</v>
      </c>
      <c r="E21" s="565">
        <v>2020</v>
      </c>
      <c r="F21" s="573">
        <v>1885301.4</v>
      </c>
      <c r="G21" s="560" t="s">
        <v>504</v>
      </c>
      <c r="H21" s="572" t="s">
        <v>1081</v>
      </c>
      <c r="I21" s="563" t="s">
        <v>783</v>
      </c>
      <c r="J21" s="560" t="s">
        <v>786</v>
      </c>
      <c r="K21" s="560" t="s">
        <v>448</v>
      </c>
      <c r="M21">
        <f>D19+D21</f>
        <v>324</v>
      </c>
    </row>
    <row r="22" spans="1:32" ht="28.5" customHeight="1" x14ac:dyDescent="0.25">
      <c r="A22" s="588">
        <f>A21</f>
        <v>17</v>
      </c>
      <c r="B22" s="589" t="s">
        <v>299</v>
      </c>
      <c r="C22" s="588"/>
      <c r="D22" s="588">
        <f>D17+D18+D19+D20+D21</f>
        <v>5296</v>
      </c>
      <c r="E22" s="590"/>
      <c r="F22" s="591">
        <f>F17+F18+F19+F20+F21</f>
        <v>18413000.107462686</v>
      </c>
      <c r="G22" s="592"/>
      <c r="H22" s="593"/>
      <c r="I22" s="593"/>
      <c r="J22" s="593"/>
      <c r="K22" s="593"/>
    </row>
    <row r="23" spans="1:32" x14ac:dyDescent="0.25">
      <c r="F23" s="243"/>
    </row>
    <row r="24" spans="1:32" x14ac:dyDescent="0.25">
      <c r="H24" s="23">
        <f>D18+D21</f>
        <v>141</v>
      </c>
    </row>
  </sheetData>
  <mergeCells count="2">
    <mergeCell ref="A17:C17"/>
    <mergeCell ref="A2:K2"/>
  </mergeCells>
  <pageMargins left="0.70866141732283472" right="0.31496062992125984" top="0.35433070866141736" bottom="0.35433070866141736" header="0.31496062992125984" footer="0.31496062992125984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H12" sqref="H12"/>
    </sheetView>
  </sheetViews>
  <sheetFormatPr defaultRowHeight="15" x14ac:dyDescent="0.25"/>
  <cols>
    <col min="1" max="1" width="7.7109375" customWidth="1"/>
    <col min="2" max="2" width="22.7109375" style="434" customWidth="1"/>
    <col min="3" max="3" width="28.85546875" customWidth="1"/>
    <col min="4" max="4" width="11.5703125" style="156" customWidth="1"/>
    <col min="6" max="6" width="15.42578125" customWidth="1"/>
    <col min="7" max="7" width="30.5703125" style="16" customWidth="1"/>
    <col min="8" max="8" width="20.42578125" style="16" customWidth="1"/>
    <col min="9" max="9" width="22.140625" style="16" customWidth="1"/>
    <col min="10" max="10" width="24.5703125" style="170" customWidth="1"/>
  </cols>
  <sheetData>
    <row r="2" spans="1:13" ht="45.75" customHeight="1" x14ac:dyDescent="0.3">
      <c r="A2" s="834" t="s">
        <v>1693</v>
      </c>
      <c r="B2" s="834"/>
      <c r="C2" s="834"/>
      <c r="D2" s="834"/>
      <c r="E2" s="834"/>
      <c r="F2" s="834"/>
      <c r="G2" s="834"/>
      <c r="H2" s="834"/>
      <c r="I2" s="834"/>
      <c r="J2" s="834"/>
    </row>
    <row r="3" spans="1:13" ht="65.25" customHeight="1" x14ac:dyDescent="0.25">
      <c r="A3" s="3" t="s">
        <v>8</v>
      </c>
      <c r="B3" s="430" t="s">
        <v>110</v>
      </c>
      <c r="C3" s="64" t="s">
        <v>23</v>
      </c>
      <c r="D3" s="147" t="s">
        <v>550</v>
      </c>
      <c r="E3" s="148" t="s">
        <v>559</v>
      </c>
      <c r="F3" s="148" t="s">
        <v>3</v>
      </c>
      <c r="G3" s="64" t="s">
        <v>551</v>
      </c>
      <c r="H3" s="148" t="s">
        <v>1115</v>
      </c>
      <c r="I3" s="220" t="s">
        <v>552</v>
      </c>
      <c r="J3" s="79" t="s">
        <v>784</v>
      </c>
    </row>
    <row r="4" spans="1:13" s="204" customFormat="1" ht="51" x14ac:dyDescent="0.25">
      <c r="A4" s="333">
        <v>1</v>
      </c>
      <c r="B4" s="431" t="s">
        <v>1318</v>
      </c>
      <c r="C4" s="348" t="s">
        <v>361</v>
      </c>
      <c r="D4" s="347">
        <v>129</v>
      </c>
      <c r="E4" s="329"/>
      <c r="F4" s="329"/>
      <c r="G4" s="334" t="s">
        <v>984</v>
      </c>
      <c r="H4" s="328" t="s">
        <v>1319</v>
      </c>
      <c r="I4" s="205" t="s">
        <v>988</v>
      </c>
      <c r="J4" s="302"/>
      <c r="K4" s="416"/>
      <c r="L4" s="416"/>
      <c r="M4" s="416"/>
    </row>
    <row r="5" spans="1:13" s="204" customFormat="1" ht="51" x14ac:dyDescent="0.25">
      <c r="A5" s="326">
        <f>A4+1</f>
        <v>2</v>
      </c>
      <c r="B5" s="431" t="s">
        <v>1359</v>
      </c>
      <c r="C5" s="348" t="s">
        <v>1360</v>
      </c>
      <c r="D5" s="347">
        <v>85</v>
      </c>
      <c r="E5" s="329">
        <v>2017</v>
      </c>
      <c r="F5" s="329"/>
      <c r="G5" s="334" t="s">
        <v>984</v>
      </c>
      <c r="H5" s="328" t="s">
        <v>1361</v>
      </c>
      <c r="I5" s="205" t="s">
        <v>988</v>
      </c>
      <c r="J5" s="302"/>
      <c r="K5" s="416"/>
      <c r="L5" s="416"/>
      <c r="M5" s="416"/>
    </row>
    <row r="6" spans="1:13" s="204" customFormat="1" ht="51" x14ac:dyDescent="0.25">
      <c r="A6" s="326">
        <f t="shared" ref="A6:A11" si="0">A5+1</f>
        <v>3</v>
      </c>
      <c r="B6" s="431" t="s">
        <v>1329</v>
      </c>
      <c r="C6" s="348" t="s">
        <v>1330</v>
      </c>
      <c r="D6" s="347">
        <v>163</v>
      </c>
      <c r="E6" s="329">
        <v>1905</v>
      </c>
      <c r="F6" s="329"/>
      <c r="G6" s="334" t="s">
        <v>984</v>
      </c>
      <c r="H6" s="328" t="s">
        <v>1331</v>
      </c>
      <c r="I6" s="205" t="s">
        <v>988</v>
      </c>
      <c r="J6" s="302"/>
      <c r="K6" s="416"/>
      <c r="L6" s="416"/>
      <c r="M6" s="416"/>
    </row>
    <row r="7" spans="1:13" s="154" customFormat="1" ht="67.5" x14ac:dyDescent="0.25">
      <c r="A7" s="326">
        <f t="shared" si="0"/>
        <v>4</v>
      </c>
      <c r="B7" s="435" t="s">
        <v>1335</v>
      </c>
      <c r="C7" s="424" t="s">
        <v>1336</v>
      </c>
      <c r="D7" s="414">
        <v>150</v>
      </c>
      <c r="E7" s="216">
        <v>1992</v>
      </c>
      <c r="F7" s="216"/>
      <c r="G7" s="425" t="s">
        <v>984</v>
      </c>
      <c r="H7" s="241" t="s">
        <v>1337</v>
      </c>
      <c r="I7" s="209" t="s">
        <v>1035</v>
      </c>
      <c r="J7" s="275"/>
      <c r="K7" s="436"/>
      <c r="L7" s="436"/>
      <c r="M7" s="436"/>
    </row>
    <row r="8" spans="1:13" s="204" customFormat="1" ht="56.25" x14ac:dyDescent="0.25">
      <c r="A8" s="326">
        <f t="shared" si="0"/>
        <v>5</v>
      </c>
      <c r="B8" s="431" t="s">
        <v>1367</v>
      </c>
      <c r="C8" s="348" t="s">
        <v>1368</v>
      </c>
      <c r="D8" s="347">
        <v>157</v>
      </c>
      <c r="E8" s="329">
        <v>1990</v>
      </c>
      <c r="F8" s="329"/>
      <c r="G8" s="334" t="s">
        <v>984</v>
      </c>
      <c r="H8" s="328" t="s">
        <v>1369</v>
      </c>
      <c r="I8" s="205" t="s">
        <v>988</v>
      </c>
      <c r="J8" s="302"/>
      <c r="K8" s="416"/>
      <c r="L8" s="416"/>
      <c r="M8" s="416"/>
    </row>
    <row r="9" spans="1:13" s="204" customFormat="1" ht="51" x14ac:dyDescent="0.25">
      <c r="A9" s="326">
        <f t="shared" si="0"/>
        <v>6</v>
      </c>
      <c r="B9" s="431" t="s">
        <v>1380</v>
      </c>
      <c r="C9" s="348" t="s">
        <v>1381</v>
      </c>
      <c r="D9" s="347">
        <v>240</v>
      </c>
      <c r="E9" s="329">
        <v>2014</v>
      </c>
      <c r="F9" s="329"/>
      <c r="G9" s="334" t="s">
        <v>984</v>
      </c>
      <c r="H9" s="328" t="s">
        <v>1379</v>
      </c>
      <c r="I9" s="205" t="s">
        <v>988</v>
      </c>
      <c r="J9" s="302"/>
      <c r="K9" s="416"/>
      <c r="L9" s="416"/>
      <c r="M9" s="416"/>
    </row>
    <row r="10" spans="1:13" s="204" customFormat="1" ht="51" x14ac:dyDescent="0.25">
      <c r="A10" s="326">
        <f t="shared" si="0"/>
        <v>7</v>
      </c>
      <c r="B10" s="431" t="s">
        <v>1387</v>
      </c>
      <c r="C10" s="348" t="s">
        <v>1388</v>
      </c>
      <c r="D10" s="347">
        <v>257</v>
      </c>
      <c r="E10" s="329">
        <v>1990</v>
      </c>
      <c r="F10" s="329"/>
      <c r="G10" s="334" t="s">
        <v>984</v>
      </c>
      <c r="H10" s="328" t="s">
        <v>1389</v>
      </c>
      <c r="I10" s="205" t="s">
        <v>988</v>
      </c>
      <c r="J10" s="302"/>
      <c r="K10" s="416"/>
      <c r="L10" s="416"/>
      <c r="M10" s="416"/>
    </row>
    <row r="11" spans="1:13" s="204" customFormat="1" ht="51" x14ac:dyDescent="0.25">
      <c r="A11" s="326">
        <f t="shared" si="0"/>
        <v>8</v>
      </c>
      <c r="B11" s="432" t="s">
        <v>1428</v>
      </c>
      <c r="C11" s="689" t="s">
        <v>1427</v>
      </c>
      <c r="D11" s="347" t="s">
        <v>1708</v>
      </c>
      <c r="E11" s="336">
        <v>1995</v>
      </c>
      <c r="F11" s="336">
        <v>2738.28</v>
      </c>
      <c r="G11" s="334" t="s">
        <v>1569</v>
      </c>
      <c r="H11" s="328" t="s">
        <v>1429</v>
      </c>
      <c r="I11" s="205" t="s">
        <v>988</v>
      </c>
      <c r="J11" s="302"/>
      <c r="K11" s="416"/>
      <c r="L11" s="416"/>
      <c r="M11" s="416"/>
    </row>
    <row r="12" spans="1:13" s="204" customFormat="1" ht="72" x14ac:dyDescent="0.25">
      <c r="A12" s="326">
        <v>9</v>
      </c>
      <c r="B12" s="543" t="s">
        <v>1630</v>
      </c>
      <c r="C12" s="547" t="s">
        <v>1631</v>
      </c>
      <c r="D12" s="544" t="s">
        <v>1635</v>
      </c>
      <c r="E12" s="324">
        <v>1980</v>
      </c>
      <c r="F12" s="545">
        <v>98920.95</v>
      </c>
      <c r="G12" s="546"/>
      <c r="H12" s="324" t="s">
        <v>1636</v>
      </c>
      <c r="I12" s="205" t="s">
        <v>988</v>
      </c>
      <c r="J12" s="302"/>
      <c r="K12" s="416"/>
      <c r="L12" s="416"/>
      <c r="M12" s="416"/>
    </row>
    <row r="13" spans="1:13" s="204" customFormat="1" ht="72" x14ac:dyDescent="0.25">
      <c r="A13" s="326">
        <v>10</v>
      </c>
      <c r="B13" s="543" t="s">
        <v>1632</v>
      </c>
      <c r="C13" s="547" t="s">
        <v>1633</v>
      </c>
      <c r="D13" s="546" t="s">
        <v>1634</v>
      </c>
      <c r="E13" s="324">
        <v>1979</v>
      </c>
      <c r="F13" s="545">
        <v>70819.399999999994</v>
      </c>
      <c r="G13" s="546"/>
      <c r="H13" s="324" t="s">
        <v>1637</v>
      </c>
      <c r="I13" s="205" t="s">
        <v>988</v>
      </c>
      <c r="J13" s="302"/>
      <c r="K13" s="416"/>
      <c r="L13" s="416"/>
      <c r="M13" s="416"/>
    </row>
    <row r="14" spans="1:13" s="66" customFormat="1" x14ac:dyDescent="0.25">
      <c r="A14" s="835" t="s">
        <v>301</v>
      </c>
      <c r="B14" s="835"/>
      <c r="C14" s="65"/>
      <c r="D14" s="415"/>
      <c r="E14" s="65"/>
      <c r="F14" s="240"/>
      <c r="G14" s="171"/>
      <c r="H14" s="171"/>
      <c r="I14" s="221"/>
      <c r="J14" s="266"/>
      <c r="K14" s="204"/>
    </row>
    <row r="15" spans="1:13" s="71" customFormat="1" x14ac:dyDescent="0.25">
      <c r="B15" s="433"/>
      <c r="D15" s="173"/>
      <c r="G15" s="172"/>
      <c r="H15" s="172"/>
      <c r="I15" s="172"/>
      <c r="J15" s="267"/>
      <c r="K15" s="204"/>
    </row>
    <row r="16" spans="1:13" x14ac:dyDescent="0.25">
      <c r="B16" s="434" t="s">
        <v>1510</v>
      </c>
      <c r="C16">
        <v>1</v>
      </c>
      <c r="D16" s="156">
        <f>D7</f>
        <v>150</v>
      </c>
    </row>
    <row r="17" spans="2:4" x14ac:dyDescent="0.25">
      <c r="B17" s="434" t="s">
        <v>1506</v>
      </c>
      <c r="C17">
        <v>9</v>
      </c>
      <c r="D17" s="156">
        <f>D10+D9+D6+16+D4+D5+D8</f>
        <v>1047</v>
      </c>
    </row>
  </sheetData>
  <mergeCells count="2">
    <mergeCell ref="A2:J2"/>
    <mergeCell ref="A14:B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99"/>
  <sheetViews>
    <sheetView view="pageBreakPreview" zoomScale="60" zoomScaleNormal="100" workbookViewId="0">
      <pane xSplit="3" ySplit="3" topLeftCell="D4" activePane="bottomRight" state="frozen"/>
      <selection pane="topRight" activeCell="D1" sqref="D1"/>
      <selection pane="bottomLeft" activeCell="A6" sqref="A6"/>
      <selection pane="bottomRight" activeCell="E7" sqref="E7"/>
    </sheetView>
  </sheetViews>
  <sheetFormatPr defaultRowHeight="15" x14ac:dyDescent="0.25"/>
  <cols>
    <col min="1" max="1" width="7.140625" customWidth="1"/>
    <col min="2" max="2" width="19.7109375" customWidth="1"/>
    <col min="3" max="3" width="25.85546875" customWidth="1"/>
    <col min="4" max="4" width="11.5703125" style="594" customWidth="1"/>
    <col min="5" max="5" width="8.85546875" style="24" customWidth="1"/>
    <col min="6" max="6" width="13.85546875" style="309" customWidth="1"/>
    <col min="7" max="7" width="24.7109375" style="16" customWidth="1"/>
    <col min="8" max="8" width="18.42578125" style="16" customWidth="1"/>
    <col min="9" max="9" width="21.7109375" style="34" customWidth="1"/>
    <col min="10" max="10" width="17.140625" style="608" customWidth="1"/>
    <col min="11" max="11" width="20.5703125" style="230" customWidth="1"/>
  </cols>
  <sheetData>
    <row r="1" spans="1:11" ht="16.5" customHeight="1" x14ac:dyDescent="0.25"/>
    <row r="2" spans="1:11" x14ac:dyDescent="0.25">
      <c r="B2" s="549" t="s">
        <v>1726</v>
      </c>
      <c r="C2" s="549"/>
      <c r="D2" s="599"/>
      <c r="E2" s="28"/>
    </row>
    <row r="3" spans="1:11" ht="45" x14ac:dyDescent="0.25">
      <c r="A3" s="2"/>
      <c r="B3" s="1"/>
      <c r="C3" s="2" t="s">
        <v>23</v>
      </c>
      <c r="D3" s="600" t="s">
        <v>10</v>
      </c>
      <c r="E3" s="25" t="s">
        <v>31</v>
      </c>
      <c r="F3" s="310" t="s">
        <v>51</v>
      </c>
      <c r="G3" s="31" t="s">
        <v>52</v>
      </c>
      <c r="H3" s="101" t="s">
        <v>331</v>
      </c>
      <c r="I3" s="33" t="s">
        <v>53</v>
      </c>
      <c r="J3" s="609" t="s">
        <v>490</v>
      </c>
      <c r="K3" s="225" t="s">
        <v>784</v>
      </c>
    </row>
    <row r="4" spans="1:11" s="47" customFormat="1" ht="33.75" customHeight="1" x14ac:dyDescent="0.25">
      <c r="A4" s="5">
        <v>1</v>
      </c>
      <c r="B4" s="5" t="s">
        <v>33</v>
      </c>
      <c r="C4" s="268" t="s">
        <v>1590</v>
      </c>
      <c r="D4" s="601">
        <v>1720</v>
      </c>
      <c r="E4" s="27">
        <v>2003</v>
      </c>
      <c r="F4" s="311">
        <v>616526</v>
      </c>
      <c r="G4" s="50" t="s">
        <v>494</v>
      </c>
      <c r="H4" s="357" t="s">
        <v>1140</v>
      </c>
      <c r="I4" s="360" t="s">
        <v>1139</v>
      </c>
      <c r="J4" s="610" t="s">
        <v>498</v>
      </c>
      <c r="K4" s="231"/>
    </row>
    <row r="5" spans="1:11" s="47" customFormat="1" ht="36.75" x14ac:dyDescent="0.25">
      <c r="A5" s="5">
        <f>A4+1</f>
        <v>2</v>
      </c>
      <c r="B5" s="5" t="s">
        <v>352</v>
      </c>
      <c r="C5" s="5" t="s">
        <v>173</v>
      </c>
      <c r="D5" s="601">
        <v>899</v>
      </c>
      <c r="E5" s="27">
        <v>2005</v>
      </c>
      <c r="F5" s="312">
        <v>180340</v>
      </c>
      <c r="G5" s="50" t="s">
        <v>494</v>
      </c>
      <c r="H5" s="50" t="s">
        <v>1187</v>
      </c>
      <c r="I5" s="360" t="s">
        <v>1175</v>
      </c>
      <c r="J5" s="610" t="s">
        <v>498</v>
      </c>
      <c r="K5" s="231"/>
    </row>
    <row r="6" spans="1:11" s="47" customFormat="1" ht="36.75" x14ac:dyDescent="0.25">
      <c r="A6" s="5">
        <f t="shared" ref="A6:A56" si="0">A5+1</f>
        <v>3</v>
      </c>
      <c r="B6" s="5" t="s">
        <v>24</v>
      </c>
      <c r="C6" s="5" t="s">
        <v>174</v>
      </c>
      <c r="D6" s="601">
        <v>295</v>
      </c>
      <c r="E6" s="27">
        <v>1980</v>
      </c>
      <c r="F6" s="312">
        <v>59177</v>
      </c>
      <c r="G6" s="50" t="s">
        <v>494</v>
      </c>
      <c r="H6" s="50" t="s">
        <v>1159</v>
      </c>
      <c r="I6" s="360" t="s">
        <v>1158</v>
      </c>
      <c r="J6" s="610" t="s">
        <v>498</v>
      </c>
      <c r="K6" s="231"/>
    </row>
    <row r="7" spans="1:11" s="47" customFormat="1" ht="44.25" customHeight="1" x14ac:dyDescent="0.25">
      <c r="A7" s="5">
        <f t="shared" si="0"/>
        <v>4</v>
      </c>
      <c r="B7" s="5" t="s">
        <v>24</v>
      </c>
      <c r="C7" s="268" t="s">
        <v>887</v>
      </c>
      <c r="D7" s="601">
        <v>791</v>
      </c>
      <c r="E7" s="27">
        <v>1970</v>
      </c>
      <c r="F7" s="312">
        <v>158675</v>
      </c>
      <c r="G7" s="50" t="s">
        <v>494</v>
      </c>
      <c r="H7" s="50" t="s">
        <v>1215</v>
      </c>
      <c r="I7" s="360" t="s">
        <v>1216</v>
      </c>
      <c r="J7" s="610" t="s">
        <v>498</v>
      </c>
      <c r="K7" s="231"/>
    </row>
    <row r="8" spans="1:11" s="47" customFormat="1" ht="48.75" customHeight="1" x14ac:dyDescent="0.25">
      <c r="A8" s="5">
        <f t="shared" si="0"/>
        <v>5</v>
      </c>
      <c r="B8" s="5" t="s">
        <v>350</v>
      </c>
      <c r="C8" s="5" t="s">
        <v>175</v>
      </c>
      <c r="D8" s="601">
        <v>363</v>
      </c>
      <c r="E8" s="27">
        <v>1970</v>
      </c>
      <c r="F8" s="312">
        <v>72818</v>
      </c>
      <c r="G8" s="50" t="s">
        <v>494</v>
      </c>
      <c r="H8" s="50" t="s">
        <v>1169</v>
      </c>
      <c r="I8" s="360" t="s">
        <v>1170</v>
      </c>
      <c r="J8" s="610" t="s">
        <v>498</v>
      </c>
      <c r="K8" s="231"/>
    </row>
    <row r="9" spans="1:11" s="23" customFormat="1" ht="55.5" customHeight="1" x14ac:dyDescent="0.25">
      <c r="A9" s="5">
        <f t="shared" si="0"/>
        <v>6</v>
      </c>
      <c r="B9" s="5" t="s">
        <v>24</v>
      </c>
      <c r="C9" s="5" t="s">
        <v>176</v>
      </c>
      <c r="D9" s="601">
        <v>495</v>
      </c>
      <c r="E9" s="27">
        <v>1970</v>
      </c>
      <c r="F9" s="312">
        <f>99297+1255</f>
        <v>100552</v>
      </c>
      <c r="G9" s="50" t="s">
        <v>494</v>
      </c>
      <c r="H9" s="50" t="s">
        <v>1212</v>
      </c>
      <c r="I9" s="360" t="s">
        <v>1211</v>
      </c>
      <c r="J9" s="610" t="s">
        <v>498</v>
      </c>
      <c r="K9" s="231"/>
    </row>
    <row r="10" spans="1:11" s="47" customFormat="1" ht="45.75" customHeight="1" x14ac:dyDescent="0.25">
      <c r="A10" s="5">
        <f t="shared" si="0"/>
        <v>7</v>
      </c>
      <c r="B10" s="5" t="s">
        <v>888</v>
      </c>
      <c r="C10" s="285" t="s">
        <v>889</v>
      </c>
      <c r="D10" s="601">
        <v>1342</v>
      </c>
      <c r="E10" s="27">
        <v>1970</v>
      </c>
      <c r="F10" s="312">
        <v>269205</v>
      </c>
      <c r="G10" s="50" t="s">
        <v>494</v>
      </c>
      <c r="H10" s="50" t="s">
        <v>1157</v>
      </c>
      <c r="I10" s="362" t="s">
        <v>1156</v>
      </c>
      <c r="J10" s="610" t="s">
        <v>498</v>
      </c>
      <c r="K10" s="231"/>
    </row>
    <row r="11" spans="1:11" s="47" customFormat="1" ht="47.25" customHeight="1" x14ac:dyDescent="0.25">
      <c r="A11" s="5">
        <f t="shared" si="0"/>
        <v>8</v>
      </c>
      <c r="B11" s="5" t="s">
        <v>24</v>
      </c>
      <c r="C11" s="269" t="s">
        <v>916</v>
      </c>
      <c r="D11" s="601">
        <v>219</v>
      </c>
      <c r="E11" s="27">
        <v>1970</v>
      </c>
      <c r="F11" s="312">
        <v>43931</v>
      </c>
      <c r="G11" s="50" t="s">
        <v>494</v>
      </c>
      <c r="H11" s="50" t="s">
        <v>1172</v>
      </c>
      <c r="I11" s="360" t="s">
        <v>1173</v>
      </c>
      <c r="J11" s="610" t="s">
        <v>498</v>
      </c>
      <c r="K11" s="231"/>
    </row>
    <row r="12" spans="1:11" s="47" customFormat="1" ht="36.75" x14ac:dyDescent="0.25">
      <c r="A12" s="5">
        <f t="shared" si="0"/>
        <v>9</v>
      </c>
      <c r="B12" s="5" t="s">
        <v>33</v>
      </c>
      <c r="C12" s="5" t="s">
        <v>838</v>
      </c>
      <c r="D12" s="601">
        <v>1581</v>
      </c>
      <c r="E12" s="27">
        <v>1970</v>
      </c>
      <c r="F12" s="312">
        <v>317149</v>
      </c>
      <c r="G12" s="50" t="s">
        <v>494</v>
      </c>
      <c r="H12" s="50" t="s">
        <v>1186</v>
      </c>
      <c r="I12" s="360" t="s">
        <v>1176</v>
      </c>
      <c r="J12" s="610" t="s">
        <v>498</v>
      </c>
      <c r="K12" s="231"/>
    </row>
    <row r="13" spans="1:11" s="47" customFormat="1" ht="36.75" x14ac:dyDescent="0.25">
      <c r="A13" s="5">
        <f t="shared" si="0"/>
        <v>10</v>
      </c>
      <c r="B13" s="5" t="s">
        <v>24</v>
      </c>
      <c r="C13" s="5" t="s">
        <v>177</v>
      </c>
      <c r="D13" s="601">
        <v>129</v>
      </c>
      <c r="E13" s="27">
        <v>1970</v>
      </c>
      <c r="F13" s="312">
        <v>25877</v>
      </c>
      <c r="G13" s="50" t="s">
        <v>494</v>
      </c>
      <c r="H13" s="50" t="s">
        <v>1213</v>
      </c>
      <c r="I13" s="360" t="s">
        <v>1217</v>
      </c>
      <c r="J13" s="610" t="s">
        <v>498</v>
      </c>
      <c r="K13" s="231"/>
    </row>
    <row r="14" spans="1:11" s="47" customFormat="1" ht="36.75" x14ac:dyDescent="0.25">
      <c r="A14" s="5">
        <f t="shared" si="0"/>
        <v>11</v>
      </c>
      <c r="B14" s="5" t="s">
        <v>24</v>
      </c>
      <c r="C14" s="5" t="s">
        <v>898</v>
      </c>
      <c r="D14" s="601">
        <v>293</v>
      </c>
      <c r="E14" s="27">
        <v>1970</v>
      </c>
      <c r="F14" s="312">
        <v>58776</v>
      </c>
      <c r="G14" s="50" t="s">
        <v>883</v>
      </c>
      <c r="H14" s="50" t="s">
        <v>1195</v>
      </c>
      <c r="I14" s="360" t="s">
        <v>1194</v>
      </c>
      <c r="J14" s="610" t="s">
        <v>498</v>
      </c>
      <c r="K14" s="231"/>
    </row>
    <row r="15" spans="1:11" s="47" customFormat="1" ht="24.75" customHeight="1" x14ac:dyDescent="0.25">
      <c r="A15" s="5">
        <f t="shared" si="0"/>
        <v>12</v>
      </c>
      <c r="B15" s="5" t="s">
        <v>24</v>
      </c>
      <c r="C15" s="5" t="s">
        <v>495</v>
      </c>
      <c r="D15" s="601">
        <v>1239</v>
      </c>
      <c r="E15" s="27">
        <v>1970</v>
      </c>
      <c r="F15" s="312">
        <v>248543</v>
      </c>
      <c r="G15" s="50" t="s">
        <v>494</v>
      </c>
      <c r="H15" s="50" t="s">
        <v>1214</v>
      </c>
      <c r="I15" s="360" t="s">
        <v>1219</v>
      </c>
      <c r="J15" s="610" t="s">
        <v>498</v>
      </c>
      <c r="K15" s="231"/>
    </row>
    <row r="16" spans="1:11" s="47" customFormat="1" ht="63.75" x14ac:dyDescent="0.25">
      <c r="A16" s="5">
        <f t="shared" si="0"/>
        <v>13</v>
      </c>
      <c r="B16" s="5" t="s">
        <v>24</v>
      </c>
      <c r="C16" s="5" t="s">
        <v>891</v>
      </c>
      <c r="D16" s="601">
        <v>1308</v>
      </c>
      <c r="E16" s="27">
        <v>1970</v>
      </c>
      <c r="F16" s="312">
        <v>262385</v>
      </c>
      <c r="G16" s="50" t="s">
        <v>494</v>
      </c>
      <c r="H16" s="50" t="s">
        <v>1151</v>
      </c>
      <c r="I16" s="360" t="s">
        <v>1150</v>
      </c>
      <c r="J16" s="610" t="s">
        <v>498</v>
      </c>
      <c r="K16" s="231"/>
    </row>
    <row r="17" spans="1:11" s="47" customFormat="1" ht="36.75" x14ac:dyDescent="0.25">
      <c r="A17" s="5">
        <f t="shared" si="0"/>
        <v>14</v>
      </c>
      <c r="B17" s="5" t="s">
        <v>24</v>
      </c>
      <c r="C17" s="5" t="s">
        <v>178</v>
      </c>
      <c r="D17" s="601">
        <v>215</v>
      </c>
      <c r="E17" s="27">
        <v>1970</v>
      </c>
      <c r="F17" s="312">
        <v>43129</v>
      </c>
      <c r="G17" s="50" t="s">
        <v>494</v>
      </c>
      <c r="H17" s="50" t="s">
        <v>1261</v>
      </c>
      <c r="I17" s="360" t="s">
        <v>1267</v>
      </c>
      <c r="J17" s="610" t="s">
        <v>498</v>
      </c>
      <c r="K17" s="231"/>
    </row>
    <row r="18" spans="1:11" s="47" customFormat="1" ht="24.75" customHeight="1" x14ac:dyDescent="0.25">
      <c r="A18" s="5">
        <f t="shared" si="0"/>
        <v>15</v>
      </c>
      <c r="B18" s="5" t="s">
        <v>24</v>
      </c>
      <c r="C18" s="5" t="s">
        <v>179</v>
      </c>
      <c r="D18" s="601">
        <v>776</v>
      </c>
      <c r="E18" s="27">
        <v>2005</v>
      </c>
      <c r="F18" s="312">
        <v>155666</v>
      </c>
      <c r="G18" s="50" t="s">
        <v>494</v>
      </c>
      <c r="H18" s="50" t="s">
        <v>1262</v>
      </c>
      <c r="I18" s="360" t="s">
        <v>1305</v>
      </c>
      <c r="J18" s="610" t="s">
        <v>498</v>
      </c>
      <c r="K18" s="231"/>
    </row>
    <row r="19" spans="1:11" s="47" customFormat="1" ht="51" x14ac:dyDescent="0.25">
      <c r="A19" s="5">
        <f t="shared" si="0"/>
        <v>16</v>
      </c>
      <c r="B19" s="5" t="s">
        <v>33</v>
      </c>
      <c r="C19" s="5" t="s">
        <v>1660</v>
      </c>
      <c r="D19" s="601">
        <v>1027</v>
      </c>
      <c r="E19" s="27">
        <v>1970</v>
      </c>
      <c r="F19" s="312">
        <f>2292300-840510</f>
        <v>1451790</v>
      </c>
      <c r="G19" s="50" t="s">
        <v>948</v>
      </c>
      <c r="H19" s="50" t="s">
        <v>1218</v>
      </c>
      <c r="I19" s="360" t="s">
        <v>1231</v>
      </c>
      <c r="J19" s="610" t="s">
        <v>498</v>
      </c>
      <c r="K19" s="231"/>
    </row>
    <row r="20" spans="1:11" s="47" customFormat="1" ht="36.75" x14ac:dyDescent="0.25">
      <c r="A20" s="5">
        <f t="shared" si="0"/>
        <v>17</v>
      </c>
      <c r="B20" s="5" t="s">
        <v>24</v>
      </c>
      <c r="C20" s="5" t="s">
        <v>180</v>
      </c>
      <c r="D20" s="601">
        <v>272</v>
      </c>
      <c r="E20" s="27">
        <v>1970</v>
      </c>
      <c r="F20" s="312">
        <v>54563</v>
      </c>
      <c r="G20" s="50" t="s">
        <v>494</v>
      </c>
      <c r="H20" s="50" t="s">
        <v>1263</v>
      </c>
      <c r="I20" s="360" t="s">
        <v>1301</v>
      </c>
      <c r="J20" s="610" t="s">
        <v>498</v>
      </c>
      <c r="K20" s="231"/>
    </row>
    <row r="21" spans="1:11" s="47" customFormat="1" ht="24.75" customHeight="1" x14ac:dyDescent="0.25">
      <c r="A21" s="5">
        <f t="shared" si="0"/>
        <v>18</v>
      </c>
      <c r="B21" s="5" t="s">
        <v>24</v>
      </c>
      <c r="C21" s="5" t="s">
        <v>181</v>
      </c>
      <c r="D21" s="601">
        <v>430</v>
      </c>
      <c r="E21" s="27">
        <v>1970</v>
      </c>
      <c r="F21" s="312">
        <v>86258</v>
      </c>
      <c r="G21" s="50" t="s">
        <v>494</v>
      </c>
      <c r="H21" s="50" t="s">
        <v>1264</v>
      </c>
      <c r="I21" s="360" t="s">
        <v>1191</v>
      </c>
      <c r="J21" s="610" t="s">
        <v>498</v>
      </c>
      <c r="K21" s="231"/>
    </row>
    <row r="22" spans="1:11" s="47" customFormat="1" ht="36.75" x14ac:dyDescent="0.25">
      <c r="A22" s="5">
        <f t="shared" si="0"/>
        <v>19</v>
      </c>
      <c r="B22" s="5" t="s">
        <v>24</v>
      </c>
      <c r="C22" s="5" t="s">
        <v>182</v>
      </c>
      <c r="D22" s="601">
        <v>1045</v>
      </c>
      <c r="E22" s="27">
        <v>1970</v>
      </c>
      <c r="F22" s="312">
        <v>209697</v>
      </c>
      <c r="G22" s="50" t="s">
        <v>494</v>
      </c>
      <c r="H22" s="50" t="s">
        <v>1265</v>
      </c>
      <c r="I22" s="360" t="s">
        <v>1299</v>
      </c>
      <c r="J22" s="610" t="s">
        <v>498</v>
      </c>
      <c r="K22" s="231"/>
    </row>
    <row r="23" spans="1:11" s="47" customFormat="1" ht="24.75" customHeight="1" x14ac:dyDescent="0.25">
      <c r="A23" s="5">
        <f t="shared" si="0"/>
        <v>20</v>
      </c>
      <c r="B23" s="5" t="s">
        <v>24</v>
      </c>
      <c r="C23" s="5" t="s">
        <v>183</v>
      </c>
      <c r="D23" s="601">
        <v>163</v>
      </c>
      <c r="E23" s="27">
        <v>1970</v>
      </c>
      <c r="F23" s="312">
        <v>32698</v>
      </c>
      <c r="G23" s="50" t="s">
        <v>494</v>
      </c>
      <c r="H23" s="50" t="s">
        <v>1266</v>
      </c>
      <c r="I23" s="360" t="s">
        <v>1302</v>
      </c>
      <c r="J23" s="610" t="s">
        <v>498</v>
      </c>
      <c r="K23" s="231"/>
    </row>
    <row r="24" spans="1:11" s="47" customFormat="1" ht="24.75" customHeight="1" x14ac:dyDescent="0.25">
      <c r="A24" s="5">
        <f t="shared" si="0"/>
        <v>21</v>
      </c>
      <c r="B24" s="5" t="s">
        <v>24</v>
      </c>
      <c r="C24" s="5" t="s">
        <v>497</v>
      </c>
      <c r="D24" s="601">
        <v>857</v>
      </c>
      <c r="E24" s="27">
        <v>1970</v>
      </c>
      <c r="F24" s="312">
        <v>171914</v>
      </c>
      <c r="G24" s="50" t="s">
        <v>494</v>
      </c>
      <c r="H24" s="50" t="s">
        <v>1185</v>
      </c>
      <c r="I24" s="360" t="s">
        <v>1177</v>
      </c>
      <c r="J24" s="610" t="s">
        <v>498</v>
      </c>
      <c r="K24" s="231"/>
    </row>
    <row r="25" spans="1:11" s="47" customFormat="1" ht="38.25" x14ac:dyDescent="0.25">
      <c r="A25" s="5">
        <f t="shared" si="0"/>
        <v>22</v>
      </c>
      <c r="B25" s="5" t="s">
        <v>24</v>
      </c>
      <c r="C25" s="5" t="s">
        <v>496</v>
      </c>
      <c r="D25" s="601">
        <v>3417</v>
      </c>
      <c r="E25" s="27">
        <v>1970</v>
      </c>
      <c r="F25" s="312">
        <f>685450+188480.36</f>
        <v>873930.36</v>
      </c>
      <c r="G25" s="50" t="s">
        <v>494</v>
      </c>
      <c r="H25" s="50" t="s">
        <v>1183</v>
      </c>
      <c r="I25" s="360" t="s">
        <v>1178</v>
      </c>
      <c r="J25" s="610" t="s">
        <v>498</v>
      </c>
      <c r="K25" s="231"/>
    </row>
    <row r="26" spans="1:11" s="47" customFormat="1" ht="24.75" customHeight="1" x14ac:dyDescent="0.25">
      <c r="A26" s="5">
        <f t="shared" si="0"/>
        <v>23</v>
      </c>
      <c r="B26" s="5" t="s">
        <v>24</v>
      </c>
      <c r="C26" s="5" t="s">
        <v>184</v>
      </c>
      <c r="D26" s="601">
        <v>499</v>
      </c>
      <c r="E26" s="27">
        <v>1970</v>
      </c>
      <c r="F26" s="312">
        <v>100100</v>
      </c>
      <c r="G26" s="50" t="s">
        <v>494</v>
      </c>
      <c r="H26" s="50" t="s">
        <v>1162</v>
      </c>
      <c r="I26" s="360" t="s">
        <v>1163</v>
      </c>
      <c r="J26" s="610" t="s">
        <v>498</v>
      </c>
      <c r="K26" s="231"/>
    </row>
    <row r="27" spans="1:11" s="47" customFormat="1" ht="36.75" x14ac:dyDescent="0.25">
      <c r="A27" s="5">
        <f t="shared" si="0"/>
        <v>24</v>
      </c>
      <c r="B27" s="5" t="s">
        <v>349</v>
      </c>
      <c r="C27" s="5" t="s">
        <v>351</v>
      </c>
      <c r="D27" s="601">
        <v>487</v>
      </c>
      <c r="E27" s="27">
        <v>2005</v>
      </c>
      <c r="F27" s="312">
        <v>97692</v>
      </c>
      <c r="G27" s="50" t="s">
        <v>494</v>
      </c>
      <c r="H27" s="50" t="s">
        <v>1184</v>
      </c>
      <c r="I27" s="360" t="s">
        <v>1174</v>
      </c>
      <c r="J27" s="610" t="s">
        <v>498</v>
      </c>
      <c r="K27" s="231"/>
    </row>
    <row r="28" spans="1:11" s="47" customFormat="1" ht="36.75" x14ac:dyDescent="0.25">
      <c r="A28" s="5">
        <f t="shared" si="0"/>
        <v>25</v>
      </c>
      <c r="B28" s="5" t="s">
        <v>24</v>
      </c>
      <c r="C28" s="5" t="s">
        <v>185</v>
      </c>
      <c r="D28" s="601">
        <v>225</v>
      </c>
      <c r="E28" s="27">
        <v>1970</v>
      </c>
      <c r="F28" s="312">
        <v>45135</v>
      </c>
      <c r="G28" s="50" t="s">
        <v>494</v>
      </c>
      <c r="H28" s="50" t="s">
        <v>1164</v>
      </c>
      <c r="I28" s="360" t="s">
        <v>1165</v>
      </c>
      <c r="J28" s="610" t="s">
        <v>498</v>
      </c>
      <c r="K28" s="231"/>
    </row>
    <row r="29" spans="1:11" s="47" customFormat="1" ht="36.75" x14ac:dyDescent="0.25">
      <c r="A29" s="5">
        <f t="shared" si="0"/>
        <v>26</v>
      </c>
      <c r="B29" s="5" t="s">
        <v>24</v>
      </c>
      <c r="C29" s="5" t="s">
        <v>186</v>
      </c>
      <c r="D29" s="601">
        <v>436</v>
      </c>
      <c r="E29" s="27">
        <v>1970</v>
      </c>
      <c r="F29" s="312">
        <v>87462</v>
      </c>
      <c r="G29" s="50" t="s">
        <v>494</v>
      </c>
      <c r="H29" s="50" t="s">
        <v>1152</v>
      </c>
      <c r="I29" s="360" t="s">
        <v>1153</v>
      </c>
      <c r="J29" s="610" t="s">
        <v>498</v>
      </c>
      <c r="K29" s="231"/>
    </row>
    <row r="30" spans="1:11" s="47" customFormat="1" ht="36.75" x14ac:dyDescent="0.25">
      <c r="A30" s="5">
        <f t="shared" si="0"/>
        <v>27</v>
      </c>
      <c r="B30" s="5" t="s">
        <v>24</v>
      </c>
      <c r="C30" s="5" t="s">
        <v>187</v>
      </c>
      <c r="D30" s="601">
        <v>185</v>
      </c>
      <c r="E30" s="27">
        <v>1970</v>
      </c>
      <c r="F30" s="312">
        <v>37111</v>
      </c>
      <c r="G30" s="50" t="s">
        <v>494</v>
      </c>
      <c r="H30" s="50" t="s">
        <v>1182</v>
      </c>
      <c r="I30" s="360" t="s">
        <v>1179</v>
      </c>
      <c r="J30" s="610" t="s">
        <v>498</v>
      </c>
      <c r="K30" s="231"/>
    </row>
    <row r="31" spans="1:11" s="47" customFormat="1" ht="34.5" x14ac:dyDescent="0.25">
      <c r="A31" s="5">
        <f t="shared" si="0"/>
        <v>28</v>
      </c>
      <c r="B31" s="5" t="s">
        <v>24</v>
      </c>
      <c r="C31" s="5" t="s">
        <v>188</v>
      </c>
      <c r="D31" s="601">
        <v>241</v>
      </c>
      <c r="E31" s="27">
        <v>1970</v>
      </c>
      <c r="F31" s="312">
        <v>48345</v>
      </c>
      <c r="G31" s="50" t="s">
        <v>494</v>
      </c>
      <c r="H31" s="50" t="s">
        <v>1160</v>
      </c>
      <c r="I31" s="363" t="s">
        <v>1161</v>
      </c>
      <c r="J31" s="610" t="s">
        <v>498</v>
      </c>
      <c r="K31" s="231"/>
    </row>
    <row r="32" spans="1:11" s="47" customFormat="1" ht="24.75" customHeight="1" x14ac:dyDescent="0.25">
      <c r="A32" s="5">
        <f t="shared" si="0"/>
        <v>29</v>
      </c>
      <c r="B32" s="5" t="s">
        <v>24</v>
      </c>
      <c r="C32" s="5" t="s">
        <v>189</v>
      </c>
      <c r="D32" s="601">
        <v>114</v>
      </c>
      <c r="E32" s="27">
        <v>1970</v>
      </c>
      <c r="F32" s="312">
        <v>22868</v>
      </c>
      <c r="G32" s="50" t="s">
        <v>494</v>
      </c>
      <c r="H32" s="50" t="s">
        <v>1181</v>
      </c>
      <c r="I32" s="360" t="s">
        <v>1180</v>
      </c>
      <c r="J32" s="610" t="s">
        <v>498</v>
      </c>
      <c r="K32" s="231"/>
    </row>
    <row r="33" spans="1:12" s="47" customFormat="1" ht="38.25" x14ac:dyDescent="0.25">
      <c r="A33" s="5">
        <f t="shared" si="0"/>
        <v>30</v>
      </c>
      <c r="B33" s="5" t="s">
        <v>24</v>
      </c>
      <c r="C33" s="5" t="s">
        <v>1661</v>
      </c>
      <c r="D33" s="601">
        <v>832</v>
      </c>
      <c r="E33" s="27">
        <v>1990</v>
      </c>
      <c r="F33" s="312">
        <v>166899</v>
      </c>
      <c r="G33" s="50" t="s">
        <v>494</v>
      </c>
      <c r="H33" s="50" t="s">
        <v>1189</v>
      </c>
      <c r="I33" s="360" t="s">
        <v>1188</v>
      </c>
      <c r="J33" s="610" t="s">
        <v>498</v>
      </c>
      <c r="K33" s="231"/>
    </row>
    <row r="34" spans="1:12" s="23" customFormat="1" ht="40.5" customHeight="1" x14ac:dyDescent="0.25">
      <c r="A34" s="5">
        <f t="shared" si="0"/>
        <v>31</v>
      </c>
      <c r="B34" s="22" t="s">
        <v>24</v>
      </c>
      <c r="C34" s="22" t="s">
        <v>1619</v>
      </c>
      <c r="D34" s="602">
        <v>725</v>
      </c>
      <c r="E34" s="26">
        <v>2008</v>
      </c>
      <c r="F34" s="314">
        <v>1056000</v>
      </c>
      <c r="G34" s="146" t="s">
        <v>190</v>
      </c>
      <c r="H34" s="146"/>
      <c r="I34" s="477"/>
      <c r="J34" s="611" t="s">
        <v>498</v>
      </c>
      <c r="K34" s="226"/>
    </row>
    <row r="35" spans="1:12" s="47" customFormat="1" ht="38.25" customHeight="1" x14ac:dyDescent="0.25">
      <c r="A35" s="5">
        <f t="shared" si="0"/>
        <v>32</v>
      </c>
      <c r="B35" s="5" t="s">
        <v>24</v>
      </c>
      <c r="C35" s="5" t="s">
        <v>1591</v>
      </c>
      <c r="D35" s="601">
        <v>230</v>
      </c>
      <c r="E35" s="27">
        <v>1977</v>
      </c>
      <c r="F35" s="313" t="s">
        <v>35</v>
      </c>
      <c r="G35" s="542" t="s">
        <v>1616</v>
      </c>
      <c r="H35" s="542" t="s">
        <v>1657</v>
      </c>
      <c r="I35" s="51" t="s">
        <v>1658</v>
      </c>
      <c r="J35" s="610" t="s">
        <v>498</v>
      </c>
      <c r="K35" s="233"/>
    </row>
    <row r="36" spans="1:12" s="23" customFormat="1" ht="40.5" customHeight="1" x14ac:dyDescent="0.25">
      <c r="A36" s="5">
        <f t="shared" si="0"/>
        <v>33</v>
      </c>
      <c r="B36" s="22" t="s">
        <v>24</v>
      </c>
      <c r="C36" s="22" t="s">
        <v>1556</v>
      </c>
      <c r="D36" s="602">
        <v>1592</v>
      </c>
      <c r="E36" s="26">
        <v>1990</v>
      </c>
      <c r="F36" s="314"/>
      <c r="G36" s="50" t="s">
        <v>1617</v>
      </c>
      <c r="H36" s="287"/>
      <c r="I36" s="478"/>
      <c r="J36" s="611" t="s">
        <v>498</v>
      </c>
      <c r="K36" s="479"/>
    </row>
    <row r="37" spans="1:12" s="23" customFormat="1" ht="44.25" customHeight="1" x14ac:dyDescent="0.25">
      <c r="A37" s="5">
        <f t="shared" si="0"/>
        <v>34</v>
      </c>
      <c r="B37" s="22" t="s">
        <v>24</v>
      </c>
      <c r="C37" s="22" t="s">
        <v>1557</v>
      </c>
      <c r="D37" s="602">
        <v>444</v>
      </c>
      <c r="E37" s="26">
        <v>1990</v>
      </c>
      <c r="F37" s="314"/>
      <c r="G37" s="50" t="s">
        <v>1618</v>
      </c>
      <c r="H37" s="287"/>
      <c r="I37" s="478"/>
      <c r="J37" s="611" t="s">
        <v>498</v>
      </c>
      <c r="K37" s="479"/>
    </row>
    <row r="38" spans="1:12" s="47" customFormat="1" ht="58.5" customHeight="1" x14ac:dyDescent="0.25">
      <c r="A38" s="5">
        <f t="shared" si="0"/>
        <v>35</v>
      </c>
      <c r="B38" s="42" t="s">
        <v>54</v>
      </c>
      <c r="C38" s="32" t="s">
        <v>25</v>
      </c>
      <c r="D38" s="601">
        <v>676</v>
      </c>
      <c r="E38" s="27">
        <v>2008</v>
      </c>
      <c r="F38" s="315">
        <v>1272216.3700000001</v>
      </c>
      <c r="G38" s="45" t="s">
        <v>55</v>
      </c>
      <c r="H38" s="45" t="s">
        <v>1259</v>
      </c>
      <c r="I38" s="332" t="s">
        <v>1260</v>
      </c>
      <c r="J38" s="610" t="s">
        <v>498</v>
      </c>
      <c r="K38" s="233"/>
      <c r="L38" s="47" t="s">
        <v>1550</v>
      </c>
    </row>
    <row r="39" spans="1:12" s="39" customFormat="1" ht="68.25" customHeight="1" x14ac:dyDescent="0.2">
      <c r="A39" s="5">
        <f t="shared" si="0"/>
        <v>36</v>
      </c>
      <c r="B39" s="37" t="s">
        <v>33</v>
      </c>
      <c r="C39" s="40" t="s">
        <v>145</v>
      </c>
      <c r="D39" s="601">
        <v>4441</v>
      </c>
      <c r="E39" s="38">
        <v>2016</v>
      </c>
      <c r="F39" s="316">
        <v>6417709.2000000002</v>
      </c>
      <c r="G39" s="49" t="s">
        <v>146</v>
      </c>
      <c r="H39" s="49" t="s">
        <v>1230</v>
      </c>
      <c r="I39" s="369" t="s">
        <v>1229</v>
      </c>
      <c r="J39" s="610" t="s">
        <v>498</v>
      </c>
      <c r="K39" s="234"/>
    </row>
    <row r="40" spans="1:12" s="47" customFormat="1" ht="38.25" x14ac:dyDescent="0.25">
      <c r="A40" s="5">
        <f t="shared" si="0"/>
        <v>37</v>
      </c>
      <c r="B40" s="5" t="s">
        <v>966</v>
      </c>
      <c r="C40" s="5" t="s">
        <v>7</v>
      </c>
      <c r="D40" s="601">
        <v>278</v>
      </c>
      <c r="E40" s="27">
        <v>1990</v>
      </c>
      <c r="F40" s="315">
        <f>428+2606</f>
        <v>3034</v>
      </c>
      <c r="G40" s="50" t="s">
        <v>494</v>
      </c>
      <c r="H40" s="50" t="s">
        <v>1166</v>
      </c>
      <c r="I40" s="332" t="s">
        <v>1167</v>
      </c>
      <c r="J40" s="610" t="s">
        <v>498</v>
      </c>
      <c r="K40" s="231"/>
    </row>
    <row r="41" spans="1:12" s="47" customFormat="1" ht="46.5" customHeight="1" x14ac:dyDescent="0.25">
      <c r="A41" s="5">
        <f t="shared" si="0"/>
        <v>38</v>
      </c>
      <c r="B41" s="5" t="s">
        <v>30</v>
      </c>
      <c r="C41" s="5" t="s">
        <v>171</v>
      </c>
      <c r="D41" s="601">
        <v>487</v>
      </c>
      <c r="E41" s="27">
        <v>1964</v>
      </c>
      <c r="F41" s="317">
        <v>97692</v>
      </c>
      <c r="G41" s="50" t="s">
        <v>494</v>
      </c>
      <c r="H41" s="50" t="s">
        <v>1203</v>
      </c>
      <c r="I41" s="359" t="s">
        <v>1200</v>
      </c>
      <c r="J41" s="610" t="s">
        <v>498</v>
      </c>
      <c r="K41" s="231"/>
    </row>
    <row r="42" spans="1:12" s="47" customFormat="1" ht="40.5" customHeight="1" x14ac:dyDescent="0.25">
      <c r="A42" s="5">
        <f t="shared" si="0"/>
        <v>39</v>
      </c>
      <c r="B42" s="5" t="s">
        <v>30</v>
      </c>
      <c r="C42" s="5" t="s">
        <v>169</v>
      </c>
      <c r="D42" s="601">
        <v>5028</v>
      </c>
      <c r="E42" s="27">
        <v>1964</v>
      </c>
      <c r="F42" s="317">
        <v>1008617</v>
      </c>
      <c r="G42" s="50" t="s">
        <v>494</v>
      </c>
      <c r="H42" s="50" t="s">
        <v>1290</v>
      </c>
      <c r="I42" s="359" t="s">
        <v>1289</v>
      </c>
      <c r="J42" s="610" t="s">
        <v>498</v>
      </c>
      <c r="K42" s="231"/>
    </row>
    <row r="43" spans="1:12" s="47" customFormat="1" ht="37.5" customHeight="1" x14ac:dyDescent="0.25">
      <c r="A43" s="5">
        <f t="shared" si="0"/>
        <v>40</v>
      </c>
      <c r="B43" s="5" t="s">
        <v>24</v>
      </c>
      <c r="C43" s="5" t="s">
        <v>915</v>
      </c>
      <c r="D43" s="601">
        <v>1193</v>
      </c>
      <c r="E43" s="27">
        <v>1974</v>
      </c>
      <c r="F43" s="312">
        <v>135335.85999999999</v>
      </c>
      <c r="G43" s="62"/>
      <c r="H43" s="62" t="s">
        <v>1567</v>
      </c>
      <c r="I43" s="46" t="s">
        <v>1568</v>
      </c>
      <c r="J43" s="610" t="s">
        <v>498</v>
      </c>
      <c r="K43" s="231"/>
    </row>
    <row r="44" spans="1:12" s="53" customFormat="1" ht="58.5" customHeight="1" x14ac:dyDescent="0.2">
      <c r="A44" s="5">
        <f t="shared" si="0"/>
        <v>41</v>
      </c>
      <c r="B44" s="37" t="s">
        <v>30</v>
      </c>
      <c r="C44" s="269" t="s">
        <v>890</v>
      </c>
      <c r="D44" s="601">
        <v>939</v>
      </c>
      <c r="E44" s="38">
        <v>1964</v>
      </c>
      <c r="F44" s="316">
        <v>188363</v>
      </c>
      <c r="G44" s="52" t="s">
        <v>170</v>
      </c>
      <c r="H44" s="52" t="s">
        <v>1295</v>
      </c>
      <c r="I44" s="359" t="s">
        <v>1296</v>
      </c>
      <c r="J44" s="610" t="s">
        <v>498</v>
      </c>
      <c r="K44" s="235"/>
    </row>
    <row r="45" spans="1:12" s="47" customFormat="1" ht="40.5" customHeight="1" x14ac:dyDescent="0.25">
      <c r="A45" s="5">
        <f t="shared" si="0"/>
        <v>42</v>
      </c>
      <c r="B45" s="5" t="s">
        <v>60</v>
      </c>
      <c r="C45" s="5" t="s">
        <v>61</v>
      </c>
      <c r="D45" s="601">
        <v>3800</v>
      </c>
      <c r="E45" s="27">
        <v>1982</v>
      </c>
      <c r="F45" s="312">
        <v>289783</v>
      </c>
      <c r="G45" s="45" t="s">
        <v>1511</v>
      </c>
      <c r="H45" s="45" t="s">
        <v>1277</v>
      </c>
      <c r="I45" s="368" t="s">
        <v>1278</v>
      </c>
      <c r="J45" s="610" t="s">
        <v>498</v>
      </c>
      <c r="K45" s="231"/>
    </row>
    <row r="46" spans="1:12" s="47" customFormat="1" ht="36.75" x14ac:dyDescent="0.25">
      <c r="A46" s="5">
        <f t="shared" si="0"/>
        <v>43</v>
      </c>
      <c r="B46" s="55" t="s">
        <v>24</v>
      </c>
      <c r="C46" s="55" t="s">
        <v>96</v>
      </c>
      <c r="D46" s="601">
        <v>1277</v>
      </c>
      <c r="E46" s="27">
        <v>1991</v>
      </c>
      <c r="F46" s="312">
        <v>994000</v>
      </c>
      <c r="G46" s="50" t="s">
        <v>494</v>
      </c>
      <c r="H46" s="50" t="s">
        <v>1205</v>
      </c>
      <c r="I46" s="358" t="s">
        <v>1204</v>
      </c>
      <c r="J46" s="610" t="s">
        <v>498</v>
      </c>
      <c r="K46" s="231"/>
    </row>
    <row r="47" spans="1:12" s="47" customFormat="1" ht="38.25" x14ac:dyDescent="0.25">
      <c r="A47" s="5">
        <f t="shared" si="0"/>
        <v>44</v>
      </c>
      <c r="B47" s="272" t="s">
        <v>24</v>
      </c>
      <c r="C47" s="272" t="s">
        <v>914</v>
      </c>
      <c r="D47" s="603">
        <v>487</v>
      </c>
      <c r="E47" s="27">
        <v>1996</v>
      </c>
      <c r="F47" s="312">
        <v>97692</v>
      </c>
      <c r="G47" s="50" t="s">
        <v>883</v>
      </c>
      <c r="H47" s="50" t="s">
        <v>1271</v>
      </c>
      <c r="I47" s="351" t="s">
        <v>1273</v>
      </c>
      <c r="J47" s="542" t="s">
        <v>269</v>
      </c>
      <c r="K47" s="231"/>
    </row>
    <row r="48" spans="1:12" s="47" customFormat="1" ht="34.5" x14ac:dyDescent="0.25">
      <c r="A48" s="5">
        <f t="shared" si="0"/>
        <v>45</v>
      </c>
      <c r="B48" s="272" t="s">
        <v>24</v>
      </c>
      <c r="C48" s="272" t="s">
        <v>882</v>
      </c>
      <c r="D48" s="603">
        <v>660</v>
      </c>
      <c r="E48" s="27">
        <v>1980</v>
      </c>
      <c r="F48" s="312">
        <v>132396</v>
      </c>
      <c r="G48" s="50" t="s">
        <v>884</v>
      </c>
      <c r="H48" s="50" t="s">
        <v>1225</v>
      </c>
      <c r="I48" s="351" t="s">
        <v>1224</v>
      </c>
      <c r="J48" s="542" t="s">
        <v>269</v>
      </c>
      <c r="K48" s="231"/>
    </row>
    <row r="49" spans="1:48" s="47" customFormat="1" ht="34.5" x14ac:dyDescent="0.25">
      <c r="A49" s="5">
        <f t="shared" si="0"/>
        <v>46</v>
      </c>
      <c r="B49" s="272" t="s">
        <v>24</v>
      </c>
      <c r="C49" s="272" t="s">
        <v>933</v>
      </c>
      <c r="D49" s="603">
        <v>550</v>
      </c>
      <c r="E49" s="27">
        <v>1996</v>
      </c>
      <c r="F49" s="312">
        <v>110330</v>
      </c>
      <c r="G49" s="50" t="s">
        <v>885</v>
      </c>
      <c r="H49" s="50" t="s">
        <v>1272</v>
      </c>
      <c r="I49" s="351" t="s">
        <v>1284</v>
      </c>
      <c r="J49" s="542" t="s">
        <v>269</v>
      </c>
      <c r="K49" s="231"/>
    </row>
    <row r="50" spans="1:48" s="47" customFormat="1" ht="44.25" customHeight="1" x14ac:dyDescent="0.25">
      <c r="A50" s="5">
        <f t="shared" si="0"/>
        <v>47</v>
      </c>
      <c r="B50" s="272" t="s">
        <v>24</v>
      </c>
      <c r="C50" s="272" t="s">
        <v>927</v>
      </c>
      <c r="D50" s="603">
        <v>778</v>
      </c>
      <c r="E50" s="27">
        <v>1986</v>
      </c>
      <c r="F50" s="312">
        <v>156067</v>
      </c>
      <c r="G50" s="50" t="s">
        <v>886</v>
      </c>
      <c r="H50" s="50" t="s">
        <v>1255</v>
      </c>
      <c r="I50" s="351" t="s">
        <v>1258</v>
      </c>
      <c r="J50" s="542" t="s">
        <v>269</v>
      </c>
      <c r="K50" s="231"/>
    </row>
    <row r="51" spans="1:48" s="47" customFormat="1" ht="36.75" x14ac:dyDescent="0.25">
      <c r="A51" s="5">
        <f t="shared" si="0"/>
        <v>48</v>
      </c>
      <c r="B51" s="5" t="s">
        <v>33</v>
      </c>
      <c r="C51" s="5" t="s">
        <v>172</v>
      </c>
      <c r="D51" s="601">
        <v>6500</v>
      </c>
      <c r="E51" s="27">
        <v>1999</v>
      </c>
      <c r="F51" s="312">
        <v>657931</v>
      </c>
      <c r="G51" s="50" t="s">
        <v>1425</v>
      </c>
      <c r="H51" s="127" t="s">
        <v>1256</v>
      </c>
      <c r="I51" s="360" t="s">
        <v>1279</v>
      </c>
      <c r="J51" s="610" t="s">
        <v>498</v>
      </c>
      <c r="K51" s="231"/>
    </row>
    <row r="52" spans="1:48" s="47" customFormat="1" ht="45" customHeight="1" x14ac:dyDescent="0.25">
      <c r="A52" s="5">
        <f t="shared" si="0"/>
        <v>49</v>
      </c>
      <c r="B52" s="5" t="s">
        <v>26</v>
      </c>
      <c r="C52" s="5" t="s">
        <v>27</v>
      </c>
      <c r="D52" s="601">
        <v>4522</v>
      </c>
      <c r="E52" s="27">
        <v>2009</v>
      </c>
      <c r="F52" s="313">
        <v>8805987.4000000004</v>
      </c>
      <c r="G52" s="49" t="s">
        <v>34</v>
      </c>
      <c r="H52" s="127" t="s">
        <v>1559</v>
      </c>
      <c r="I52" s="51" t="s">
        <v>1583</v>
      </c>
      <c r="J52" s="610" t="s">
        <v>498</v>
      </c>
      <c r="K52" s="231"/>
    </row>
    <row r="53" spans="1:48" s="47" customFormat="1" ht="39.75" customHeight="1" x14ac:dyDescent="0.25">
      <c r="A53" s="5">
        <f t="shared" si="0"/>
        <v>50</v>
      </c>
      <c r="B53" s="5" t="s">
        <v>33</v>
      </c>
      <c r="C53" s="5" t="s">
        <v>56</v>
      </c>
      <c r="D53" s="601">
        <v>8336.5</v>
      </c>
      <c r="E53" s="27">
        <v>2014</v>
      </c>
      <c r="F53" s="316" t="s">
        <v>32</v>
      </c>
      <c r="G53" s="49" t="s">
        <v>57</v>
      </c>
      <c r="H53" s="127" t="s">
        <v>1560</v>
      </c>
      <c r="I53" s="54" t="s">
        <v>1586</v>
      </c>
      <c r="J53" s="610" t="s">
        <v>498</v>
      </c>
      <c r="K53" s="231"/>
    </row>
    <row r="54" spans="1:48" s="47" customFormat="1" ht="37.5" customHeight="1" x14ac:dyDescent="0.25">
      <c r="A54" s="5">
        <f t="shared" si="0"/>
        <v>51</v>
      </c>
      <c r="B54" s="5" t="s">
        <v>33</v>
      </c>
      <c r="C54" s="5" t="s">
        <v>36</v>
      </c>
      <c r="D54" s="601">
        <v>159</v>
      </c>
      <c r="E54" s="27">
        <v>2005</v>
      </c>
      <c r="F54" s="316">
        <v>808595</v>
      </c>
      <c r="G54" s="280" t="s">
        <v>480</v>
      </c>
      <c r="H54" s="374" t="s">
        <v>1252</v>
      </c>
      <c r="I54" s="362" t="s">
        <v>1253</v>
      </c>
      <c r="J54" s="610" t="s">
        <v>498</v>
      </c>
      <c r="K54" s="231"/>
    </row>
    <row r="55" spans="1:48" s="47" customFormat="1" ht="42.75" customHeight="1" x14ac:dyDescent="0.25">
      <c r="A55" s="5">
        <f t="shared" si="0"/>
        <v>52</v>
      </c>
      <c r="B55" s="5" t="s">
        <v>28</v>
      </c>
      <c r="C55" s="5" t="s">
        <v>58</v>
      </c>
      <c r="D55" s="601">
        <v>5741</v>
      </c>
      <c r="E55" s="27">
        <v>2010</v>
      </c>
      <c r="F55" s="312">
        <v>19871017</v>
      </c>
      <c r="G55" s="49" t="s">
        <v>59</v>
      </c>
      <c r="H55" s="49" t="s">
        <v>1426</v>
      </c>
      <c r="I55" s="54" t="s">
        <v>1584</v>
      </c>
      <c r="J55" s="610" t="s">
        <v>1585</v>
      </c>
      <c r="K55" s="231"/>
    </row>
    <row r="56" spans="1:48" s="47" customFormat="1" ht="53.25" customHeight="1" x14ac:dyDescent="0.25">
      <c r="A56" s="5">
        <f t="shared" si="0"/>
        <v>53</v>
      </c>
      <c r="B56" s="5" t="s">
        <v>29</v>
      </c>
      <c r="C56" s="5" t="s">
        <v>422</v>
      </c>
      <c r="D56" s="601">
        <v>129</v>
      </c>
      <c r="E56" s="27">
        <v>2015</v>
      </c>
      <c r="F56" s="492">
        <v>127853.07</v>
      </c>
      <c r="G56" s="48" t="s">
        <v>423</v>
      </c>
      <c r="H56" s="48" t="s">
        <v>1257</v>
      </c>
      <c r="I56" s="56" t="s">
        <v>1274</v>
      </c>
      <c r="J56" s="610" t="s">
        <v>498</v>
      </c>
      <c r="K56" s="231"/>
    </row>
    <row r="57" spans="1:48" x14ac:dyDescent="0.25">
      <c r="A57" s="12">
        <f>A56</f>
        <v>53</v>
      </c>
      <c r="B57" s="780" t="s">
        <v>499</v>
      </c>
      <c r="C57" s="781"/>
      <c r="D57" s="604">
        <f>SUM(D4:D56)</f>
        <v>70867.5</v>
      </c>
      <c r="E57" s="29"/>
      <c r="F57" s="318">
        <f>SUM(F46:F56)</f>
        <v>31761868.469999999</v>
      </c>
      <c r="G57" s="123"/>
      <c r="H57" s="123"/>
      <c r="I57" s="73"/>
      <c r="J57" s="612"/>
      <c r="K57" s="236"/>
    </row>
    <row r="58" spans="1:48" s="47" customFormat="1" ht="46.5" customHeight="1" x14ac:dyDescent="0.25">
      <c r="A58" s="5">
        <f>A56+1</f>
        <v>54</v>
      </c>
      <c r="B58" s="5" t="s">
        <v>946</v>
      </c>
      <c r="C58" s="5" t="s">
        <v>500</v>
      </c>
      <c r="D58" s="601">
        <v>1268</v>
      </c>
      <c r="E58" s="27">
        <v>1966</v>
      </c>
      <c r="F58" s="312">
        <v>53</v>
      </c>
      <c r="G58" s="143" t="s">
        <v>6</v>
      </c>
      <c r="H58" s="366" t="s">
        <v>1196</v>
      </c>
      <c r="I58" s="360" t="s">
        <v>1197</v>
      </c>
      <c r="J58" s="613" t="s">
        <v>547</v>
      </c>
      <c r="K58" s="238" t="s">
        <v>794</v>
      </c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</row>
    <row r="59" spans="1:48" s="47" customFormat="1" ht="42" customHeight="1" x14ac:dyDescent="0.25">
      <c r="A59" s="5">
        <f>A58+1</f>
        <v>55</v>
      </c>
      <c r="B59" s="5" t="s">
        <v>28</v>
      </c>
      <c r="C59" s="5" t="s">
        <v>151</v>
      </c>
      <c r="D59" s="601">
        <v>2648</v>
      </c>
      <c r="E59" s="27">
        <v>1978</v>
      </c>
      <c r="F59" s="319">
        <f>320330-132838-87492</f>
        <v>100000</v>
      </c>
      <c r="G59" s="143" t="s">
        <v>6</v>
      </c>
      <c r="H59" s="366" t="s">
        <v>1282</v>
      </c>
      <c r="I59" s="368" t="s">
        <v>1283</v>
      </c>
      <c r="J59" s="613" t="s">
        <v>547</v>
      </c>
      <c r="K59" s="238" t="s">
        <v>799</v>
      </c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</row>
    <row r="60" spans="1:48" s="47" customFormat="1" ht="63.75" customHeight="1" x14ac:dyDescent="0.25">
      <c r="A60" s="5">
        <f t="shared" ref="A60:A84" si="1">A59+1</f>
        <v>56</v>
      </c>
      <c r="B60" s="5" t="s">
        <v>502</v>
      </c>
      <c r="C60" s="5" t="s">
        <v>65</v>
      </c>
      <c r="D60" s="601">
        <v>4447</v>
      </c>
      <c r="E60" s="27">
        <v>1981</v>
      </c>
      <c r="F60" s="312">
        <v>5000</v>
      </c>
      <c r="G60" s="785" t="s">
        <v>593</v>
      </c>
      <c r="H60" s="364" t="s">
        <v>1237</v>
      </c>
      <c r="I60" s="368" t="s">
        <v>1238</v>
      </c>
      <c r="J60" s="613" t="s">
        <v>547</v>
      </c>
      <c r="K60" s="238" t="s">
        <v>798</v>
      </c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</row>
    <row r="61" spans="1:48" s="47" customFormat="1" ht="57.75" customHeight="1" x14ac:dyDescent="0.25">
      <c r="A61" s="5">
        <f t="shared" si="1"/>
        <v>57</v>
      </c>
      <c r="B61" s="5" t="s">
        <v>509</v>
      </c>
      <c r="C61" s="5" t="s">
        <v>66</v>
      </c>
      <c r="D61" s="601">
        <v>1160</v>
      </c>
      <c r="E61" s="27">
        <v>1978</v>
      </c>
      <c r="F61" s="312">
        <v>5000</v>
      </c>
      <c r="G61" s="786"/>
      <c r="H61" s="364" t="s">
        <v>1235</v>
      </c>
      <c r="I61" s="368" t="s">
        <v>1234</v>
      </c>
      <c r="J61" s="613" t="s">
        <v>547</v>
      </c>
      <c r="K61" s="238" t="s">
        <v>815</v>
      </c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</row>
    <row r="62" spans="1:48" s="47" customFormat="1" ht="39" customHeight="1" x14ac:dyDescent="0.25">
      <c r="A62" s="5">
        <f t="shared" si="1"/>
        <v>58</v>
      </c>
      <c r="B62" s="5" t="s">
        <v>508</v>
      </c>
      <c r="C62" s="5" t="s">
        <v>67</v>
      </c>
      <c r="D62" s="601">
        <v>942</v>
      </c>
      <c r="E62" s="27">
        <v>1980</v>
      </c>
      <c r="F62" s="312">
        <v>5000</v>
      </c>
      <c r="G62" s="786"/>
      <c r="H62" s="364" t="s">
        <v>1269</v>
      </c>
      <c r="I62" s="368" t="s">
        <v>1270</v>
      </c>
      <c r="J62" s="613" t="s">
        <v>547</v>
      </c>
      <c r="K62" s="238" t="s">
        <v>806</v>
      </c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</row>
    <row r="63" spans="1:48" s="47" customFormat="1" ht="49.5" customHeight="1" x14ac:dyDescent="0.25">
      <c r="A63" s="5">
        <f t="shared" si="1"/>
        <v>59</v>
      </c>
      <c r="B63" s="5" t="s">
        <v>510</v>
      </c>
      <c r="C63" s="5" t="s">
        <v>68</v>
      </c>
      <c r="D63" s="601">
        <v>818</v>
      </c>
      <c r="E63" s="27">
        <v>1978</v>
      </c>
      <c r="F63" s="312">
        <v>5000</v>
      </c>
      <c r="G63" s="786"/>
      <c r="H63" s="364" t="s">
        <v>1285</v>
      </c>
      <c r="I63" s="368" t="s">
        <v>1286</v>
      </c>
      <c r="J63" s="613" t="s">
        <v>547</v>
      </c>
      <c r="K63" s="238" t="s">
        <v>810</v>
      </c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</row>
    <row r="64" spans="1:48" s="47" customFormat="1" ht="54" customHeight="1" x14ac:dyDescent="0.25">
      <c r="A64" s="5">
        <f t="shared" si="1"/>
        <v>60</v>
      </c>
      <c r="B64" s="5" t="s">
        <v>511</v>
      </c>
      <c r="C64" s="5" t="s">
        <v>62</v>
      </c>
      <c r="D64" s="601">
        <v>959</v>
      </c>
      <c r="E64" s="27">
        <v>1985</v>
      </c>
      <c r="F64" s="312">
        <v>5000</v>
      </c>
      <c r="G64" s="786"/>
      <c r="H64" s="364" t="s">
        <v>1280</v>
      </c>
      <c r="I64" s="368" t="s">
        <v>1281</v>
      </c>
      <c r="J64" s="613" t="s">
        <v>547</v>
      </c>
      <c r="K64" s="238" t="s">
        <v>817</v>
      </c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</row>
    <row r="65" spans="1:48" s="47" customFormat="1" ht="54" customHeight="1" x14ac:dyDescent="0.25">
      <c r="A65" s="5">
        <f t="shared" si="1"/>
        <v>61</v>
      </c>
      <c r="B65" s="5" t="s">
        <v>512</v>
      </c>
      <c r="C65" s="5" t="s">
        <v>63</v>
      </c>
      <c r="D65" s="601">
        <v>993</v>
      </c>
      <c r="E65" s="27">
        <v>1978</v>
      </c>
      <c r="F65" s="312">
        <v>5000</v>
      </c>
      <c r="G65" s="786"/>
      <c r="H65" s="364" t="s">
        <v>1250</v>
      </c>
      <c r="I65" s="368" t="s">
        <v>1251</v>
      </c>
      <c r="J65" s="613" t="s">
        <v>547</v>
      </c>
      <c r="K65" s="238" t="s">
        <v>813</v>
      </c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</row>
    <row r="66" spans="1:48" s="47" customFormat="1" ht="51.75" customHeight="1" x14ac:dyDescent="0.25">
      <c r="A66" s="5">
        <f t="shared" si="1"/>
        <v>62</v>
      </c>
      <c r="B66" s="5" t="s">
        <v>513</v>
      </c>
      <c r="C66" s="5" t="s">
        <v>64</v>
      </c>
      <c r="D66" s="601">
        <v>3212</v>
      </c>
      <c r="E66" s="27">
        <v>1978</v>
      </c>
      <c r="F66" s="312">
        <v>5000</v>
      </c>
      <c r="G66" s="786"/>
      <c r="H66" s="364" t="s">
        <v>1207</v>
      </c>
      <c r="I66" s="368" t="s">
        <v>1206</v>
      </c>
      <c r="J66" s="613" t="s">
        <v>547</v>
      </c>
      <c r="K66" s="238" t="s">
        <v>800</v>
      </c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</row>
    <row r="67" spans="1:48" s="47" customFormat="1" ht="54.75" customHeight="1" x14ac:dyDescent="0.25">
      <c r="A67" s="5">
        <f t="shared" si="1"/>
        <v>63</v>
      </c>
      <c r="B67" s="5" t="s">
        <v>514</v>
      </c>
      <c r="C67" s="5" t="s">
        <v>69</v>
      </c>
      <c r="D67" s="601">
        <v>2234</v>
      </c>
      <c r="E67" s="27">
        <v>1980</v>
      </c>
      <c r="F67" s="312">
        <v>5000</v>
      </c>
      <c r="G67" s="787"/>
      <c r="H67" s="364" t="s">
        <v>1275</v>
      </c>
      <c r="I67" s="368" t="s">
        <v>1276</v>
      </c>
      <c r="J67" s="613" t="s">
        <v>547</v>
      </c>
      <c r="K67" s="238" t="s">
        <v>797</v>
      </c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</row>
    <row r="68" spans="1:48" s="47" customFormat="1" ht="51" customHeight="1" x14ac:dyDescent="0.25">
      <c r="A68" s="5">
        <f t="shared" si="1"/>
        <v>64</v>
      </c>
      <c r="B68" s="5" t="s">
        <v>515</v>
      </c>
      <c r="C68" s="5" t="s">
        <v>70</v>
      </c>
      <c r="D68" s="601">
        <v>1913</v>
      </c>
      <c r="E68" s="27">
        <v>1967</v>
      </c>
      <c r="F68" s="320">
        <v>10000</v>
      </c>
      <c r="G68" s="788" t="s">
        <v>538</v>
      </c>
      <c r="H68" s="365" t="s">
        <v>1221</v>
      </c>
      <c r="I68" s="358" t="s">
        <v>1220</v>
      </c>
      <c r="J68" s="613" t="s">
        <v>547</v>
      </c>
      <c r="K68" s="238" t="s">
        <v>804</v>
      </c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</row>
    <row r="69" spans="1:48" s="47" customFormat="1" ht="41.25" customHeight="1" x14ac:dyDescent="0.25">
      <c r="A69" s="5">
        <f t="shared" si="1"/>
        <v>65</v>
      </c>
      <c r="B69" s="5" t="s">
        <v>516</v>
      </c>
      <c r="C69" s="5" t="s">
        <v>97</v>
      </c>
      <c r="D69" s="601">
        <v>1561</v>
      </c>
      <c r="E69" s="27">
        <v>1990</v>
      </c>
      <c r="F69" s="320">
        <v>10000</v>
      </c>
      <c r="G69" s="789"/>
      <c r="H69" s="365" t="s">
        <v>1145</v>
      </c>
      <c r="I69" s="358" t="s">
        <v>1146</v>
      </c>
      <c r="J69" s="613" t="s">
        <v>547</v>
      </c>
      <c r="K69" s="238" t="s">
        <v>796</v>
      </c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</row>
    <row r="70" spans="1:48" s="47" customFormat="1" ht="52.5" customHeight="1" x14ac:dyDescent="0.25">
      <c r="A70" s="5">
        <f t="shared" si="1"/>
        <v>66</v>
      </c>
      <c r="B70" s="5" t="s">
        <v>517</v>
      </c>
      <c r="C70" s="5" t="s">
        <v>71</v>
      </c>
      <c r="D70" s="601">
        <v>1300</v>
      </c>
      <c r="E70" s="27">
        <v>1970</v>
      </c>
      <c r="F70" s="320">
        <v>10000</v>
      </c>
      <c r="G70" s="789"/>
      <c r="H70" s="365" t="s">
        <v>1141</v>
      </c>
      <c r="I70" s="358" t="s">
        <v>1142</v>
      </c>
      <c r="J70" s="613" t="s">
        <v>547</v>
      </c>
      <c r="K70" s="238" t="s">
        <v>808</v>
      </c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</row>
    <row r="71" spans="1:48" s="47" customFormat="1" ht="59.25" customHeight="1" x14ac:dyDescent="0.25">
      <c r="A71" s="5">
        <f t="shared" si="1"/>
        <v>67</v>
      </c>
      <c r="B71" s="5" t="s">
        <v>518</v>
      </c>
      <c r="C71" s="5" t="s">
        <v>73</v>
      </c>
      <c r="D71" s="601">
        <v>430</v>
      </c>
      <c r="E71" s="27">
        <v>1978</v>
      </c>
      <c r="F71" s="320">
        <v>10000</v>
      </c>
      <c r="G71" s="789"/>
      <c r="H71" s="365" t="s">
        <v>1292</v>
      </c>
      <c r="I71" s="358" t="s">
        <v>1291</v>
      </c>
      <c r="J71" s="613" t="s">
        <v>547</v>
      </c>
      <c r="K71" s="238" t="s">
        <v>795</v>
      </c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</row>
    <row r="72" spans="1:48" s="47" customFormat="1" ht="51" customHeight="1" x14ac:dyDescent="0.25">
      <c r="A72" s="5">
        <f t="shared" si="1"/>
        <v>68</v>
      </c>
      <c r="B72" s="5" t="s">
        <v>519</v>
      </c>
      <c r="C72" s="5" t="s">
        <v>72</v>
      </c>
      <c r="D72" s="601">
        <v>1720</v>
      </c>
      <c r="E72" s="27">
        <v>1973</v>
      </c>
      <c r="F72" s="320">
        <v>10000</v>
      </c>
      <c r="G72" s="789"/>
      <c r="H72" s="365" t="s">
        <v>1293</v>
      </c>
      <c r="I72" s="358" t="s">
        <v>1294</v>
      </c>
      <c r="J72" s="613" t="s">
        <v>547</v>
      </c>
      <c r="K72" s="238" t="s">
        <v>793</v>
      </c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</row>
    <row r="73" spans="1:48" s="47" customFormat="1" ht="44.25" customHeight="1" x14ac:dyDescent="0.25">
      <c r="A73" s="5">
        <f t="shared" si="1"/>
        <v>69</v>
      </c>
      <c r="B73" s="5" t="s">
        <v>520</v>
      </c>
      <c r="C73" s="5" t="s">
        <v>74</v>
      </c>
      <c r="D73" s="601">
        <v>185</v>
      </c>
      <c r="E73" s="27">
        <v>1973</v>
      </c>
      <c r="F73" s="320">
        <v>10000</v>
      </c>
      <c r="G73" s="789"/>
      <c r="H73" s="365" t="s">
        <v>1202</v>
      </c>
      <c r="I73" s="358" t="s">
        <v>1201</v>
      </c>
      <c r="J73" s="613" t="s">
        <v>547</v>
      </c>
      <c r="K73" s="238" t="s">
        <v>807</v>
      </c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</row>
    <row r="74" spans="1:48" s="47" customFormat="1" ht="55.5" customHeight="1" x14ac:dyDescent="0.25">
      <c r="A74" s="5">
        <f t="shared" si="1"/>
        <v>70</v>
      </c>
      <c r="B74" s="5" t="s">
        <v>521</v>
      </c>
      <c r="C74" s="5" t="s">
        <v>75</v>
      </c>
      <c r="D74" s="601">
        <v>3104</v>
      </c>
      <c r="E74" s="27">
        <v>1971</v>
      </c>
      <c r="F74" s="320">
        <v>10000</v>
      </c>
      <c r="G74" s="789"/>
      <c r="H74" s="365" t="s">
        <v>1199</v>
      </c>
      <c r="I74" s="358" t="s">
        <v>1198</v>
      </c>
      <c r="J74" s="613" t="s">
        <v>547</v>
      </c>
      <c r="K74" s="238" t="s">
        <v>816</v>
      </c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</row>
    <row r="75" spans="1:48" s="47" customFormat="1" ht="52.5" customHeight="1" x14ac:dyDescent="0.25">
      <c r="A75" s="5">
        <f t="shared" si="1"/>
        <v>71</v>
      </c>
      <c r="B75" s="5" t="s">
        <v>522</v>
      </c>
      <c r="C75" s="5" t="s">
        <v>76</v>
      </c>
      <c r="D75" s="601">
        <v>984</v>
      </c>
      <c r="E75" s="27">
        <v>1970</v>
      </c>
      <c r="F75" s="320">
        <v>10000</v>
      </c>
      <c r="G75" s="790"/>
      <c r="H75" s="365" t="s">
        <v>1208</v>
      </c>
      <c r="I75" s="358" t="s">
        <v>1209</v>
      </c>
      <c r="J75" s="613" t="s">
        <v>547</v>
      </c>
      <c r="K75" s="238" t="s">
        <v>805</v>
      </c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</row>
    <row r="76" spans="1:48" s="47" customFormat="1" ht="53.25" customHeight="1" x14ac:dyDescent="0.25">
      <c r="A76" s="5">
        <f t="shared" si="1"/>
        <v>72</v>
      </c>
      <c r="B76" s="5" t="s">
        <v>523</v>
      </c>
      <c r="C76" s="5" t="s">
        <v>104</v>
      </c>
      <c r="D76" s="601">
        <v>1737</v>
      </c>
      <c r="E76" s="27">
        <v>1969</v>
      </c>
      <c r="F76" s="312">
        <v>5000</v>
      </c>
      <c r="G76" s="48" t="s">
        <v>539</v>
      </c>
      <c r="H76" s="367" t="s">
        <v>1287</v>
      </c>
      <c r="I76" s="360" t="s">
        <v>1288</v>
      </c>
      <c r="J76" s="613" t="s">
        <v>547</v>
      </c>
      <c r="K76" s="238" t="s">
        <v>814</v>
      </c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</row>
    <row r="77" spans="1:48" s="47" customFormat="1" ht="55.5" customHeight="1" x14ac:dyDescent="0.25">
      <c r="A77" s="5">
        <f t="shared" si="1"/>
        <v>73</v>
      </c>
      <c r="B77" s="5" t="s">
        <v>524</v>
      </c>
      <c r="C77" s="5" t="s">
        <v>113</v>
      </c>
      <c r="D77" s="601">
        <v>2496</v>
      </c>
      <c r="E77" s="27">
        <v>1990</v>
      </c>
      <c r="F77" s="312">
        <v>5000</v>
      </c>
      <c r="G77" s="48" t="s">
        <v>540</v>
      </c>
      <c r="H77" s="367" t="s">
        <v>1232</v>
      </c>
      <c r="I77" s="360" t="s">
        <v>1233</v>
      </c>
      <c r="J77" s="613" t="s">
        <v>547</v>
      </c>
      <c r="K77" s="238" t="s">
        <v>812</v>
      </c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</row>
    <row r="78" spans="1:48" s="47" customFormat="1" ht="51" customHeight="1" x14ac:dyDescent="0.25">
      <c r="A78" s="5">
        <f t="shared" si="1"/>
        <v>74</v>
      </c>
      <c r="B78" s="5" t="s">
        <v>525</v>
      </c>
      <c r="C78" s="5" t="s">
        <v>114</v>
      </c>
      <c r="D78" s="601">
        <v>1185</v>
      </c>
      <c r="E78" s="27">
        <v>1979</v>
      </c>
      <c r="F78" s="312">
        <v>5000</v>
      </c>
      <c r="G78" s="48" t="s">
        <v>541</v>
      </c>
      <c r="H78" s="367" t="s">
        <v>1245</v>
      </c>
      <c r="I78" s="360" t="s">
        <v>1248</v>
      </c>
      <c r="J78" s="613" t="s">
        <v>547</v>
      </c>
      <c r="K78" s="238" t="s">
        <v>803</v>
      </c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</row>
    <row r="79" spans="1:48" s="47" customFormat="1" ht="66" customHeight="1" x14ac:dyDescent="0.25">
      <c r="A79" s="5">
        <f t="shared" si="1"/>
        <v>75</v>
      </c>
      <c r="B79" s="5" t="s">
        <v>526</v>
      </c>
      <c r="C79" s="5" t="s">
        <v>115</v>
      </c>
      <c r="D79" s="601">
        <v>4051</v>
      </c>
      <c r="E79" s="27">
        <v>1985</v>
      </c>
      <c r="F79" s="312">
        <f>5000+739282.32</f>
        <v>744282.32</v>
      </c>
      <c r="G79" s="48" t="s">
        <v>542</v>
      </c>
      <c r="H79" s="367" t="s">
        <v>1226</v>
      </c>
      <c r="I79" s="360" t="s">
        <v>1227</v>
      </c>
      <c r="J79" s="613" t="s">
        <v>547</v>
      </c>
      <c r="K79" s="238" t="s">
        <v>802</v>
      </c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</row>
    <row r="80" spans="1:48" s="47" customFormat="1" ht="54" customHeight="1" x14ac:dyDescent="0.25">
      <c r="A80" s="5">
        <f t="shared" si="1"/>
        <v>76</v>
      </c>
      <c r="B80" s="5" t="s">
        <v>28</v>
      </c>
      <c r="C80" s="5" t="s">
        <v>116</v>
      </c>
      <c r="D80" s="601">
        <v>18610</v>
      </c>
      <c r="E80" s="27">
        <v>2015</v>
      </c>
      <c r="F80" s="321">
        <f>41179338.83-1500000-4000000</f>
        <v>35679338.829999998</v>
      </c>
      <c r="G80" s="290" t="s">
        <v>900</v>
      </c>
      <c r="H80" s="366" t="s">
        <v>1149</v>
      </c>
      <c r="I80" s="359" t="s">
        <v>1148</v>
      </c>
      <c r="J80" s="613" t="s">
        <v>547</v>
      </c>
      <c r="K80" s="238" t="s">
        <v>811</v>
      </c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</row>
    <row r="81" spans="1:48" s="47" customFormat="1" ht="54" customHeight="1" x14ac:dyDescent="0.25">
      <c r="A81" s="5">
        <f t="shared" si="1"/>
        <v>77</v>
      </c>
      <c r="B81" s="5" t="s">
        <v>527</v>
      </c>
      <c r="C81" s="5" t="s">
        <v>152</v>
      </c>
      <c r="D81" s="601">
        <v>2055</v>
      </c>
      <c r="E81" s="27">
        <v>1985</v>
      </c>
      <c r="F81" s="312">
        <v>5000</v>
      </c>
      <c r="G81" s="48" t="s">
        <v>543</v>
      </c>
      <c r="H81" s="367" t="s">
        <v>1246</v>
      </c>
      <c r="I81" s="359" t="s">
        <v>1254</v>
      </c>
      <c r="J81" s="613" t="s">
        <v>547</v>
      </c>
      <c r="K81" s="238" t="s">
        <v>809</v>
      </c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</row>
    <row r="82" spans="1:48" s="47" customFormat="1" ht="64.5" customHeight="1" x14ac:dyDescent="0.25">
      <c r="A82" s="5">
        <f t="shared" si="1"/>
        <v>78</v>
      </c>
      <c r="B82" s="5" t="s">
        <v>947</v>
      </c>
      <c r="C82" s="5" t="s">
        <v>282</v>
      </c>
      <c r="D82" s="601">
        <v>993</v>
      </c>
      <c r="E82" s="27">
        <v>1960</v>
      </c>
      <c r="F82" s="312">
        <v>3000</v>
      </c>
      <c r="G82" s="48" t="s">
        <v>544</v>
      </c>
      <c r="H82" s="367" t="s">
        <v>1247</v>
      </c>
      <c r="I82" s="373" t="s">
        <v>1249</v>
      </c>
      <c r="J82" s="613" t="s">
        <v>547</v>
      </c>
      <c r="K82" s="238" t="s">
        <v>801</v>
      </c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</row>
    <row r="83" spans="1:48" s="47" customFormat="1" ht="48" customHeight="1" x14ac:dyDescent="0.25">
      <c r="A83" s="5">
        <f t="shared" si="1"/>
        <v>79</v>
      </c>
      <c r="B83" s="536" t="s">
        <v>1570</v>
      </c>
      <c r="C83" s="46" t="s">
        <v>1571</v>
      </c>
      <c r="D83" s="607">
        <v>2031</v>
      </c>
      <c r="E83" s="537">
        <v>1972</v>
      </c>
      <c r="F83" s="538">
        <v>1044448.76</v>
      </c>
      <c r="G83" s="539" t="s">
        <v>1572</v>
      </c>
      <c r="H83" s="540" t="s">
        <v>1573</v>
      </c>
      <c r="I83" s="541" t="s">
        <v>1574</v>
      </c>
      <c r="J83" s="613" t="s">
        <v>547</v>
      </c>
      <c r="K83" s="233" t="s">
        <v>1593</v>
      </c>
    </row>
    <row r="84" spans="1:48" s="47" customFormat="1" ht="47.25" customHeight="1" x14ac:dyDescent="0.25">
      <c r="A84" s="5">
        <f t="shared" si="1"/>
        <v>80</v>
      </c>
      <c r="B84" s="536" t="s">
        <v>1570</v>
      </c>
      <c r="C84" s="46" t="s">
        <v>1575</v>
      </c>
      <c r="D84" s="607">
        <v>1704</v>
      </c>
      <c r="E84" s="537">
        <v>1988</v>
      </c>
      <c r="F84" s="538">
        <v>876287.88</v>
      </c>
      <c r="G84" s="539" t="s">
        <v>1576</v>
      </c>
      <c r="H84" s="538" t="s">
        <v>1577</v>
      </c>
      <c r="I84" s="542" t="s">
        <v>1578</v>
      </c>
      <c r="J84" s="613" t="s">
        <v>547</v>
      </c>
      <c r="K84" s="233" t="s">
        <v>1594</v>
      </c>
    </row>
    <row r="85" spans="1:48" s="47" customFormat="1" ht="23.25" customHeight="1" x14ac:dyDescent="0.25">
      <c r="A85" s="185">
        <v>27</v>
      </c>
      <c r="B85" s="791" t="s">
        <v>749</v>
      </c>
      <c r="C85" s="792"/>
      <c r="D85" s="601">
        <f>SUM(D58:D84)</f>
        <v>64740</v>
      </c>
      <c r="E85" s="27"/>
      <c r="F85" s="256">
        <f>SUM(F58:F84)</f>
        <v>38587410.789999999</v>
      </c>
      <c r="G85" s="48"/>
      <c r="H85" s="367"/>
      <c r="I85" s="56"/>
      <c r="J85" s="5"/>
      <c r="K85" s="232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</row>
    <row r="86" spans="1:48" ht="21" customHeight="1" x14ac:dyDescent="0.25">
      <c r="A86" s="782" t="s">
        <v>501</v>
      </c>
      <c r="B86" s="783"/>
      <c r="C86" s="784"/>
      <c r="D86" s="595">
        <f>D57+D85</f>
        <v>135607.5</v>
      </c>
      <c r="E86" s="121"/>
      <c r="F86" s="121">
        <f>F57+F85</f>
        <v>70349279.25999999</v>
      </c>
      <c r="G86" s="121"/>
      <c r="H86" s="121"/>
      <c r="I86" s="122"/>
      <c r="J86" s="614"/>
      <c r="K86" s="232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</row>
    <row r="88" spans="1:48" ht="18.75" x14ac:dyDescent="0.3">
      <c r="B88" s="57" t="s">
        <v>284</v>
      </c>
      <c r="K88" s="227"/>
      <c r="L88" s="34"/>
    </row>
    <row r="89" spans="1:48" ht="9" customHeight="1" x14ac:dyDescent="0.25">
      <c r="K89" s="227"/>
      <c r="L89" s="34"/>
    </row>
    <row r="90" spans="1:48" s="39" customFormat="1" ht="52.5" customHeight="1" x14ac:dyDescent="0.2">
      <c r="A90" s="131">
        <v>1</v>
      </c>
      <c r="B90" s="132" t="s">
        <v>533</v>
      </c>
      <c r="C90" s="133" t="s">
        <v>792</v>
      </c>
      <c r="D90" s="605">
        <v>109.6</v>
      </c>
      <c r="E90" s="134">
        <v>2009</v>
      </c>
      <c r="F90" s="191">
        <v>819877</v>
      </c>
      <c r="G90" s="135" t="s">
        <v>912</v>
      </c>
      <c r="H90" s="135" t="s">
        <v>1243</v>
      </c>
      <c r="I90" s="372" t="s">
        <v>1244</v>
      </c>
      <c r="J90" s="615" t="s">
        <v>534</v>
      </c>
      <c r="K90" s="234"/>
    </row>
    <row r="91" spans="1:48" s="47" customFormat="1" ht="64.5" customHeight="1" x14ac:dyDescent="0.25">
      <c r="A91" s="131">
        <v>2</v>
      </c>
      <c r="B91" s="131" t="s">
        <v>242</v>
      </c>
      <c r="C91" s="5" t="s">
        <v>531</v>
      </c>
      <c r="D91" s="606">
        <v>22</v>
      </c>
      <c r="E91" s="134">
        <v>2019</v>
      </c>
      <c r="F91" s="192">
        <v>431677</v>
      </c>
      <c r="G91" s="144" t="s">
        <v>245</v>
      </c>
      <c r="H91" s="144" t="s">
        <v>1239</v>
      </c>
      <c r="I91" s="370" t="s">
        <v>1241</v>
      </c>
      <c r="J91" s="616" t="s">
        <v>532</v>
      </c>
      <c r="K91" s="224" t="s">
        <v>789</v>
      </c>
    </row>
    <row r="92" spans="1:48" s="47" customFormat="1" ht="73.5" customHeight="1" x14ac:dyDescent="0.25">
      <c r="A92" s="131">
        <v>3</v>
      </c>
      <c r="B92" s="131" t="s">
        <v>246</v>
      </c>
      <c r="C92" s="5" t="s">
        <v>531</v>
      </c>
      <c r="D92" s="606">
        <v>105</v>
      </c>
      <c r="E92" s="131">
        <v>2019</v>
      </c>
      <c r="F92" s="192">
        <v>1650862</v>
      </c>
      <c r="G92" s="144" t="s">
        <v>247</v>
      </c>
      <c r="H92" s="144" t="s">
        <v>1304</v>
      </c>
      <c r="I92" s="370" t="s">
        <v>1303</v>
      </c>
      <c r="J92" s="616" t="s">
        <v>532</v>
      </c>
      <c r="K92" s="228" t="s">
        <v>790</v>
      </c>
    </row>
    <row r="93" spans="1:48" ht="49.5" customHeight="1" x14ac:dyDescent="0.25">
      <c r="A93" s="136">
        <v>4</v>
      </c>
      <c r="B93" s="120" t="s">
        <v>285</v>
      </c>
      <c r="C93" s="126" t="s">
        <v>460</v>
      </c>
      <c r="D93" s="596">
        <v>51</v>
      </c>
      <c r="E93" s="137">
        <v>2013</v>
      </c>
      <c r="F93" s="322">
        <f>[1]TDSheet!$O$22</f>
        <v>434571</v>
      </c>
      <c r="G93" s="135" t="s">
        <v>917</v>
      </c>
      <c r="H93" s="135" t="s">
        <v>1297</v>
      </c>
      <c r="I93" s="375" t="s">
        <v>1298</v>
      </c>
      <c r="J93" s="617" t="s">
        <v>535</v>
      </c>
      <c r="K93" s="225" t="s">
        <v>931</v>
      </c>
    </row>
    <row r="94" spans="1:48" ht="49.5" customHeight="1" x14ac:dyDescent="0.25">
      <c r="A94" s="136">
        <v>5</v>
      </c>
      <c r="B94" s="120" t="s">
        <v>530</v>
      </c>
      <c r="C94" s="138" t="s">
        <v>503</v>
      </c>
      <c r="D94" s="596">
        <v>184</v>
      </c>
      <c r="E94" s="137">
        <v>2020</v>
      </c>
      <c r="F94" s="322">
        <v>767901.6</v>
      </c>
      <c r="G94" s="126" t="s">
        <v>504</v>
      </c>
      <c r="H94" s="126" t="s">
        <v>1240</v>
      </c>
      <c r="I94" s="371" t="s">
        <v>1242</v>
      </c>
      <c r="J94" s="615" t="s">
        <v>534</v>
      </c>
      <c r="K94" s="229" t="s">
        <v>787</v>
      </c>
    </row>
    <row r="95" spans="1:48" ht="40.5" customHeight="1" x14ac:dyDescent="0.25">
      <c r="A95" s="139">
        <f>A94</f>
        <v>5</v>
      </c>
      <c r="B95" s="139" t="s">
        <v>297</v>
      </c>
      <c r="C95" s="139"/>
      <c r="D95" s="597">
        <f>D90+D91+D92+D93+D94</f>
        <v>471.6</v>
      </c>
      <c r="E95" s="140"/>
      <c r="F95" s="323">
        <f>F90+F91+F92+F93+F94</f>
        <v>4104888.6</v>
      </c>
      <c r="G95" s="141"/>
      <c r="H95" s="141"/>
      <c r="I95" s="142"/>
      <c r="J95" s="618"/>
      <c r="K95" s="236"/>
    </row>
    <row r="96" spans="1:48" s="59" customFormat="1" ht="29.25" customHeight="1" x14ac:dyDescent="0.25">
      <c r="A96" s="186">
        <f>A84+A94</f>
        <v>85</v>
      </c>
      <c r="B96" s="778" t="s">
        <v>750</v>
      </c>
      <c r="C96" s="779"/>
      <c r="D96" s="598">
        <f>D86+D95</f>
        <v>136079.1</v>
      </c>
      <c r="E96" s="188"/>
      <c r="F96" s="187">
        <f>F86+F95+F83+F84</f>
        <v>76374904.499999985</v>
      </c>
      <c r="G96" s="189"/>
      <c r="H96" s="189"/>
      <c r="I96" s="190"/>
      <c r="J96" s="619"/>
      <c r="K96" s="237"/>
    </row>
    <row r="97" spans="4:8" ht="41.25" customHeight="1" x14ac:dyDescent="0.25"/>
    <row r="98" spans="4:8" ht="53.25" customHeight="1" x14ac:dyDescent="0.25">
      <c r="G98" s="24"/>
      <c r="H98" s="24"/>
    </row>
    <row r="99" spans="4:8" x14ac:dyDescent="0.25">
      <c r="D99" s="594">
        <f>D94+D90</f>
        <v>293.60000000000002</v>
      </c>
    </row>
  </sheetData>
  <mergeCells count="6">
    <mergeCell ref="B96:C96"/>
    <mergeCell ref="B57:C57"/>
    <mergeCell ref="A86:C86"/>
    <mergeCell ref="G60:G67"/>
    <mergeCell ref="G68:G75"/>
    <mergeCell ref="B85:C85"/>
  </mergeCells>
  <pageMargins left="0.7" right="0.7" top="0.75" bottom="0.75" header="0.3" footer="0.3"/>
  <pageSetup paperSize="9" scale="5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1"/>
  <sheetViews>
    <sheetView view="pageBreakPreview" topLeftCell="A22" zoomScale="60" zoomScaleNormal="100" workbookViewId="0">
      <selection activeCell="C3" sqref="C3"/>
    </sheetView>
  </sheetViews>
  <sheetFormatPr defaultRowHeight="15" x14ac:dyDescent="0.25"/>
  <cols>
    <col min="1" max="1" width="5" customWidth="1"/>
    <col min="2" max="2" width="20" customWidth="1"/>
    <col min="3" max="3" width="18.140625" customWidth="1"/>
    <col min="4" max="4" width="9.42578125" customWidth="1"/>
    <col min="5" max="5" width="7.28515625" customWidth="1"/>
    <col min="6" max="6" width="12.42578125" customWidth="1"/>
    <col min="7" max="7" width="29.85546875" customWidth="1"/>
    <col min="8" max="8" width="11.42578125" customWidth="1"/>
    <col min="9" max="9" width="18.5703125" customWidth="1"/>
    <col min="10" max="10" width="17.7109375" customWidth="1"/>
    <col min="11" max="11" width="15.85546875" customWidth="1"/>
  </cols>
  <sheetData>
    <row r="1" spans="1:11" ht="40.5" customHeight="1" x14ac:dyDescent="0.3">
      <c r="A1" s="16"/>
      <c r="B1" s="794" t="s">
        <v>1727</v>
      </c>
      <c r="C1" s="794"/>
      <c r="D1" s="794"/>
      <c r="E1" s="794"/>
      <c r="F1" s="794"/>
      <c r="G1" s="794"/>
      <c r="H1" s="794"/>
      <c r="I1" s="794"/>
      <c r="J1" s="794"/>
      <c r="K1" s="794"/>
    </row>
    <row r="2" spans="1:11" ht="45" x14ac:dyDescent="0.25">
      <c r="A2" s="18" t="s">
        <v>44</v>
      </c>
      <c r="B2" s="20" t="s">
        <v>47</v>
      </c>
      <c r="C2" s="21" t="s">
        <v>0</v>
      </c>
      <c r="D2" s="21" t="s">
        <v>147</v>
      </c>
      <c r="E2" s="21" t="s">
        <v>1</v>
      </c>
      <c r="F2" s="7" t="s">
        <v>3</v>
      </c>
      <c r="G2" s="90" t="s">
        <v>455</v>
      </c>
      <c r="H2" s="8" t="s">
        <v>441</v>
      </c>
      <c r="I2" s="8" t="s">
        <v>454</v>
      </c>
      <c r="J2" s="8" t="s">
        <v>446</v>
      </c>
      <c r="K2" s="8" t="s">
        <v>447</v>
      </c>
    </row>
    <row r="3" spans="1:11" ht="83.25" customHeight="1" x14ac:dyDescent="0.25">
      <c r="A3" s="3">
        <v>1</v>
      </c>
      <c r="B3" s="7" t="s">
        <v>48</v>
      </c>
      <c r="C3" s="61" t="s">
        <v>49</v>
      </c>
      <c r="D3" s="3">
        <v>150</v>
      </c>
      <c r="E3" s="3">
        <v>2015</v>
      </c>
      <c r="F3" s="3">
        <v>53166.67</v>
      </c>
      <c r="G3" s="620" t="s">
        <v>50</v>
      </c>
      <c r="H3" s="9">
        <v>42388</v>
      </c>
      <c r="I3" s="349" t="s">
        <v>1067</v>
      </c>
      <c r="J3" s="72" t="s">
        <v>283</v>
      </c>
      <c r="K3" s="72" t="s">
        <v>949</v>
      </c>
    </row>
    <row r="4" spans="1:11" ht="48.75" x14ac:dyDescent="0.25">
      <c r="A4" s="3">
        <f>A3+1</f>
        <v>2</v>
      </c>
      <c r="B4" s="7" t="s">
        <v>98</v>
      </c>
      <c r="C4" s="61" t="s">
        <v>99</v>
      </c>
      <c r="D4" s="3">
        <v>191</v>
      </c>
      <c r="E4" s="3">
        <v>1970</v>
      </c>
      <c r="F4" s="3">
        <v>65583.33</v>
      </c>
      <c r="G4" s="19" t="s">
        <v>100</v>
      </c>
      <c r="H4" s="9">
        <v>42850</v>
      </c>
      <c r="I4" s="349" t="s">
        <v>1077</v>
      </c>
      <c r="J4" s="72" t="s">
        <v>283</v>
      </c>
      <c r="K4" s="72" t="s">
        <v>949</v>
      </c>
    </row>
    <row r="5" spans="1:11" ht="60.75" x14ac:dyDescent="0.25">
      <c r="A5" s="3">
        <f>A4+1</f>
        <v>3</v>
      </c>
      <c r="B5" s="7" t="s">
        <v>101</v>
      </c>
      <c r="C5" s="61" t="s">
        <v>102</v>
      </c>
      <c r="D5" s="3">
        <v>998</v>
      </c>
      <c r="E5" s="3">
        <v>2008</v>
      </c>
      <c r="F5" s="3">
        <v>10000</v>
      </c>
      <c r="G5" s="19" t="s">
        <v>103</v>
      </c>
      <c r="H5" s="9">
        <v>42850</v>
      </c>
      <c r="I5" s="349" t="s">
        <v>1082</v>
      </c>
      <c r="J5" s="72" t="s">
        <v>458</v>
      </c>
      <c r="K5" s="72" t="s">
        <v>459</v>
      </c>
    </row>
    <row r="6" spans="1:11" ht="60.75" x14ac:dyDescent="0.25">
      <c r="A6" s="3">
        <f t="shared" ref="A6:A17" si="0">A5+1</f>
        <v>4</v>
      </c>
      <c r="B6" s="7" t="s">
        <v>117</v>
      </c>
      <c r="C6" s="61" t="s">
        <v>118</v>
      </c>
      <c r="D6" s="17">
        <v>39</v>
      </c>
      <c r="E6" s="3">
        <v>2000</v>
      </c>
      <c r="F6" s="3">
        <v>10916.67</v>
      </c>
      <c r="G6" s="19" t="s">
        <v>119</v>
      </c>
      <c r="H6" s="9">
        <v>43137</v>
      </c>
      <c r="I6" s="349" t="s">
        <v>1074</v>
      </c>
      <c r="J6" s="72" t="s">
        <v>283</v>
      </c>
      <c r="K6" s="72" t="s">
        <v>949</v>
      </c>
    </row>
    <row r="7" spans="1:11" ht="60.75" x14ac:dyDescent="0.25">
      <c r="A7" s="3">
        <f t="shared" si="0"/>
        <v>5</v>
      </c>
      <c r="B7" s="7" t="s">
        <v>120</v>
      </c>
      <c r="C7" s="61" t="s">
        <v>118</v>
      </c>
      <c r="D7" s="3">
        <v>80</v>
      </c>
      <c r="E7" s="3">
        <v>2005</v>
      </c>
      <c r="F7" s="3">
        <v>44833.33</v>
      </c>
      <c r="G7" s="19" t="s">
        <v>119</v>
      </c>
      <c r="H7" s="9">
        <v>43137</v>
      </c>
      <c r="I7" s="349" t="s">
        <v>1065</v>
      </c>
      <c r="J7" s="72" t="s">
        <v>283</v>
      </c>
      <c r="K7" s="72" t="s">
        <v>949</v>
      </c>
    </row>
    <row r="8" spans="1:11" ht="60.75" x14ac:dyDescent="0.25">
      <c r="A8" s="3">
        <f t="shared" si="0"/>
        <v>6</v>
      </c>
      <c r="B8" s="7" t="s">
        <v>121</v>
      </c>
      <c r="C8" s="61" t="s">
        <v>122</v>
      </c>
      <c r="D8" s="3">
        <v>158</v>
      </c>
      <c r="E8" s="3">
        <v>2005</v>
      </c>
      <c r="F8" s="239" t="s">
        <v>910</v>
      </c>
      <c r="G8" s="19" t="s">
        <v>123</v>
      </c>
      <c r="H8" s="9">
        <v>43137</v>
      </c>
      <c r="I8" s="349" t="s">
        <v>1083</v>
      </c>
      <c r="J8" s="72" t="s">
        <v>283</v>
      </c>
      <c r="K8" s="72" t="s">
        <v>949</v>
      </c>
    </row>
    <row r="9" spans="1:11" ht="60.75" x14ac:dyDescent="0.25">
      <c r="A9" s="3">
        <f t="shared" si="0"/>
        <v>7</v>
      </c>
      <c r="B9" s="7" t="s">
        <v>142</v>
      </c>
      <c r="C9" s="61" t="s">
        <v>122</v>
      </c>
      <c r="D9" s="3">
        <v>65</v>
      </c>
      <c r="E9" s="3">
        <v>2005</v>
      </c>
      <c r="F9" s="3">
        <v>36416.67</v>
      </c>
      <c r="G9" s="19" t="s">
        <v>123</v>
      </c>
      <c r="H9" s="9">
        <v>43137</v>
      </c>
      <c r="I9" s="349" t="s">
        <v>1049</v>
      </c>
      <c r="J9" s="72" t="s">
        <v>283</v>
      </c>
      <c r="K9" s="72" t="s">
        <v>949</v>
      </c>
    </row>
    <row r="10" spans="1:11" ht="60.75" x14ac:dyDescent="0.25">
      <c r="A10" s="3">
        <f t="shared" si="0"/>
        <v>8</v>
      </c>
      <c r="B10" s="7" t="s">
        <v>124</v>
      </c>
      <c r="C10" s="61" t="s">
        <v>45</v>
      </c>
      <c r="D10" s="3">
        <v>73</v>
      </c>
      <c r="E10" s="3">
        <v>2002</v>
      </c>
      <c r="F10" s="3">
        <v>40916.67</v>
      </c>
      <c r="G10" s="19" t="s">
        <v>125</v>
      </c>
      <c r="H10" s="9">
        <v>43137</v>
      </c>
      <c r="I10" s="349" t="s">
        <v>1084</v>
      </c>
      <c r="J10" s="72" t="s">
        <v>283</v>
      </c>
      <c r="K10" s="72" t="s">
        <v>949</v>
      </c>
    </row>
    <row r="11" spans="1:11" ht="60.75" x14ac:dyDescent="0.25">
      <c r="A11" s="3">
        <f t="shared" si="0"/>
        <v>9</v>
      </c>
      <c r="B11" s="7" t="s">
        <v>126</v>
      </c>
      <c r="C11" s="61" t="s">
        <v>129</v>
      </c>
      <c r="D11" s="3">
        <v>204</v>
      </c>
      <c r="E11" s="3">
        <v>1990</v>
      </c>
      <c r="F11" s="3">
        <v>80083.33</v>
      </c>
      <c r="G11" s="19" t="s">
        <v>127</v>
      </c>
      <c r="H11" s="9">
        <v>43137</v>
      </c>
      <c r="I11" s="349" t="s">
        <v>1085</v>
      </c>
      <c r="J11" s="72" t="s">
        <v>283</v>
      </c>
      <c r="K11" s="72" t="s">
        <v>949</v>
      </c>
    </row>
    <row r="12" spans="1:11" ht="48.75" x14ac:dyDescent="0.25">
      <c r="A12" s="3">
        <f t="shared" si="0"/>
        <v>10</v>
      </c>
      <c r="B12" s="7" t="s">
        <v>128</v>
      </c>
      <c r="C12" s="61" t="s">
        <v>130</v>
      </c>
      <c r="D12" s="3">
        <v>40</v>
      </c>
      <c r="E12" s="3">
        <v>2000</v>
      </c>
      <c r="F12" s="3">
        <v>24000</v>
      </c>
      <c r="G12" s="19" t="s">
        <v>131</v>
      </c>
      <c r="H12" s="9">
        <v>43137</v>
      </c>
      <c r="I12" s="349" t="s">
        <v>1087</v>
      </c>
      <c r="J12" s="72" t="s">
        <v>283</v>
      </c>
      <c r="K12" s="72" t="s">
        <v>949</v>
      </c>
    </row>
    <row r="13" spans="1:11" ht="48.75" x14ac:dyDescent="0.25">
      <c r="A13" s="3">
        <f t="shared" si="0"/>
        <v>11</v>
      </c>
      <c r="B13" s="7" t="s">
        <v>132</v>
      </c>
      <c r="C13" s="61" t="s">
        <v>130</v>
      </c>
      <c r="D13" s="3">
        <v>40</v>
      </c>
      <c r="E13" s="3">
        <v>2000</v>
      </c>
      <c r="F13" s="3">
        <v>24000</v>
      </c>
      <c r="G13" s="19" t="s">
        <v>131</v>
      </c>
      <c r="H13" s="9">
        <v>43137</v>
      </c>
      <c r="I13" s="349" t="s">
        <v>1086</v>
      </c>
      <c r="J13" s="72" t="s">
        <v>283</v>
      </c>
      <c r="K13" s="72" t="s">
        <v>949</v>
      </c>
    </row>
    <row r="14" spans="1:11" ht="60.75" x14ac:dyDescent="0.25">
      <c r="A14" s="3">
        <f t="shared" si="0"/>
        <v>12</v>
      </c>
      <c r="B14" s="7" t="s">
        <v>133</v>
      </c>
      <c r="C14" s="61" t="s">
        <v>134</v>
      </c>
      <c r="D14" s="3">
        <v>139</v>
      </c>
      <c r="E14" s="3">
        <v>2004</v>
      </c>
      <c r="F14" s="3">
        <v>83300</v>
      </c>
      <c r="G14" s="19" t="s">
        <v>131</v>
      </c>
      <c r="H14" s="9">
        <v>43137</v>
      </c>
      <c r="I14" s="349" t="s">
        <v>1051</v>
      </c>
      <c r="J14" s="72" t="s">
        <v>283</v>
      </c>
      <c r="K14" s="72" t="s">
        <v>949</v>
      </c>
    </row>
    <row r="15" spans="1:11" ht="60" x14ac:dyDescent="0.25">
      <c r="A15" s="3">
        <f t="shared" si="0"/>
        <v>13</v>
      </c>
      <c r="B15" s="7" t="s">
        <v>135</v>
      </c>
      <c r="C15" s="61" t="s">
        <v>136</v>
      </c>
      <c r="D15" s="3">
        <v>77</v>
      </c>
      <c r="E15" s="3">
        <v>2000</v>
      </c>
      <c r="F15" s="3">
        <v>51800</v>
      </c>
      <c r="G15" s="19" t="s">
        <v>137</v>
      </c>
      <c r="H15" s="9">
        <v>43137</v>
      </c>
      <c r="I15" s="349" t="s">
        <v>1055</v>
      </c>
      <c r="J15" s="72" t="s">
        <v>283</v>
      </c>
      <c r="K15" s="72" t="s">
        <v>949</v>
      </c>
    </row>
    <row r="16" spans="1:11" ht="60" x14ac:dyDescent="0.25">
      <c r="A16" s="3">
        <f t="shared" si="0"/>
        <v>14</v>
      </c>
      <c r="B16" s="7" t="s">
        <v>138</v>
      </c>
      <c r="C16" s="61" t="s">
        <v>136</v>
      </c>
      <c r="D16" s="3">
        <v>30</v>
      </c>
      <c r="E16" s="3">
        <v>2000</v>
      </c>
      <c r="F16" s="3">
        <v>20200</v>
      </c>
      <c r="G16" s="19" t="s">
        <v>137</v>
      </c>
      <c r="H16" s="9">
        <v>43137</v>
      </c>
      <c r="I16" s="349" t="s">
        <v>1068</v>
      </c>
      <c r="J16" s="72" t="s">
        <v>283</v>
      </c>
      <c r="K16" s="72" t="s">
        <v>949</v>
      </c>
    </row>
    <row r="17" spans="1:11" ht="48.75" x14ac:dyDescent="0.25">
      <c r="A17" s="3">
        <f t="shared" si="0"/>
        <v>15</v>
      </c>
      <c r="B17" s="7" t="s">
        <v>140</v>
      </c>
      <c r="C17" s="61" t="s">
        <v>139</v>
      </c>
      <c r="D17" s="72" t="s">
        <v>457</v>
      </c>
      <c r="E17" s="3">
        <v>2006</v>
      </c>
      <c r="F17" s="96">
        <v>482666.67</v>
      </c>
      <c r="G17" s="19" t="s">
        <v>141</v>
      </c>
      <c r="H17" s="9">
        <v>43137</v>
      </c>
      <c r="I17" s="349" t="s">
        <v>1079</v>
      </c>
      <c r="J17" s="72" t="s">
        <v>283</v>
      </c>
      <c r="K17" s="72" t="s">
        <v>949</v>
      </c>
    </row>
    <row r="18" spans="1:11" s="43" customFormat="1" x14ac:dyDescent="0.25">
      <c r="A18" s="69">
        <v>15</v>
      </c>
      <c r="B18" s="70" t="s">
        <v>43</v>
      </c>
      <c r="C18" s="69"/>
      <c r="D18" s="69">
        <f>SUM(D3:D16)+279</f>
        <v>2563</v>
      </c>
      <c r="E18" s="69"/>
      <c r="F18" s="69">
        <f>SUM(F3:F17)</f>
        <v>1027883.3399999999</v>
      </c>
      <c r="G18" s="69"/>
      <c r="H18" s="69"/>
      <c r="I18" s="69"/>
      <c r="J18" s="97"/>
      <c r="K18" s="97"/>
    </row>
    <row r="20" spans="1:11" x14ac:dyDescent="0.25">
      <c r="B20" s="793" t="s">
        <v>456</v>
      </c>
      <c r="C20" s="793"/>
      <c r="D20" s="793"/>
      <c r="E20" s="793"/>
      <c r="F20" s="793"/>
    </row>
    <row r="21" spans="1:11" ht="60.75" x14ac:dyDescent="0.25">
      <c r="A21" s="3">
        <v>1</v>
      </c>
      <c r="B21" s="58" t="s">
        <v>875</v>
      </c>
      <c r="C21" s="63" t="s">
        <v>460</v>
      </c>
      <c r="D21" s="98">
        <v>512</v>
      </c>
      <c r="E21" s="64">
        <v>2012</v>
      </c>
      <c r="F21" s="99">
        <v>1112572</v>
      </c>
      <c r="G21" s="6" t="s">
        <v>917</v>
      </c>
      <c r="H21" s="3"/>
      <c r="I21" s="354" t="s">
        <v>1075</v>
      </c>
      <c r="J21" s="102" t="s">
        <v>932</v>
      </c>
      <c r="K21" s="79" t="s">
        <v>450</v>
      </c>
    </row>
    <row r="22" spans="1:11" ht="52.5" customHeight="1" x14ac:dyDescent="0.25">
      <c r="A22" s="3">
        <v>2</v>
      </c>
      <c r="B22" s="58" t="s">
        <v>287</v>
      </c>
      <c r="C22" s="63" t="s">
        <v>460</v>
      </c>
      <c r="D22" s="98">
        <v>444</v>
      </c>
      <c r="E22" s="64">
        <v>2012</v>
      </c>
      <c r="F22" s="100">
        <v>964808.6</v>
      </c>
      <c r="G22" s="6" t="s">
        <v>917</v>
      </c>
      <c r="H22" s="3"/>
      <c r="I22" s="355" t="s">
        <v>1088</v>
      </c>
      <c r="J22" s="102" t="s">
        <v>928</v>
      </c>
      <c r="K22" s="79" t="s">
        <v>450</v>
      </c>
    </row>
    <row r="23" spans="1:11" ht="58.5" customHeight="1" x14ac:dyDescent="0.25">
      <c r="A23" s="3">
        <v>3</v>
      </c>
      <c r="B23" s="7" t="s">
        <v>251</v>
      </c>
      <c r="C23" s="63" t="s">
        <v>243</v>
      </c>
      <c r="D23" s="64">
        <v>159</v>
      </c>
      <c r="E23" s="3">
        <v>2019</v>
      </c>
      <c r="F23" s="3">
        <v>7563026</v>
      </c>
      <c r="G23" s="215" t="s">
        <v>253</v>
      </c>
      <c r="H23" s="9"/>
      <c r="I23" s="352" t="s">
        <v>1056</v>
      </c>
      <c r="J23" s="212" t="s">
        <v>776</v>
      </c>
      <c r="K23" s="79" t="s">
        <v>453</v>
      </c>
    </row>
    <row r="24" spans="1:11" ht="54.75" customHeight="1" x14ac:dyDescent="0.25">
      <c r="A24" s="18">
        <v>4</v>
      </c>
      <c r="B24" s="80" t="s">
        <v>354</v>
      </c>
      <c r="C24" s="63" t="s">
        <v>148</v>
      </c>
      <c r="D24" s="18">
        <v>1276</v>
      </c>
      <c r="E24" s="20">
        <v>2008</v>
      </c>
      <c r="F24" s="239">
        <v>2903184</v>
      </c>
      <c r="G24" s="63" t="s">
        <v>149</v>
      </c>
      <c r="H24" s="8" t="s">
        <v>150</v>
      </c>
      <c r="I24" s="352" t="s">
        <v>1089</v>
      </c>
      <c r="J24" s="79" t="s">
        <v>192</v>
      </c>
      <c r="K24" s="79" t="s">
        <v>448</v>
      </c>
    </row>
    <row r="25" spans="1:11" ht="55.5" customHeight="1" x14ac:dyDescent="0.25">
      <c r="A25" s="18">
        <v>5</v>
      </c>
      <c r="B25" s="80" t="s">
        <v>545</v>
      </c>
      <c r="C25" s="145" t="s">
        <v>503</v>
      </c>
      <c r="D25" s="18">
        <v>629</v>
      </c>
      <c r="E25" s="20">
        <v>2020</v>
      </c>
      <c r="F25" s="64">
        <v>699136.8</v>
      </c>
      <c r="G25" s="146" t="s">
        <v>504</v>
      </c>
      <c r="H25" s="8" t="s">
        <v>546</v>
      </c>
      <c r="I25" s="350" t="s">
        <v>1102</v>
      </c>
      <c r="J25" s="288" t="s">
        <v>950</v>
      </c>
      <c r="K25" s="288" t="s">
        <v>448</v>
      </c>
    </row>
    <row r="26" spans="1:11" ht="57" customHeight="1" x14ac:dyDescent="0.25">
      <c r="A26" s="18">
        <v>6</v>
      </c>
      <c r="B26" s="80" t="s">
        <v>548</v>
      </c>
      <c r="C26" s="145" t="s">
        <v>549</v>
      </c>
      <c r="D26" s="18">
        <v>463</v>
      </c>
      <c r="E26" s="20">
        <v>2020</v>
      </c>
      <c r="F26" s="7">
        <v>5193494.4000000004</v>
      </c>
      <c r="G26" s="146" t="s">
        <v>504</v>
      </c>
      <c r="H26" s="8" t="s">
        <v>546</v>
      </c>
      <c r="I26" s="350" t="s">
        <v>1052</v>
      </c>
      <c r="J26" s="130" t="s">
        <v>951</v>
      </c>
      <c r="K26" s="288" t="s">
        <v>448</v>
      </c>
    </row>
    <row r="27" spans="1:11" s="43" customFormat="1" x14ac:dyDescent="0.25">
      <c r="A27" s="67">
        <v>6</v>
      </c>
      <c r="B27" s="67" t="s">
        <v>297</v>
      </c>
      <c r="C27" s="67"/>
      <c r="D27" s="68">
        <f>SUM(D21:D26)</f>
        <v>3483</v>
      </c>
      <c r="E27" s="67"/>
      <c r="F27" s="74">
        <f>SUM(F21:F26)</f>
        <v>18436221.800000001</v>
      </c>
      <c r="G27" s="67"/>
      <c r="H27" s="67"/>
      <c r="I27" s="67"/>
      <c r="J27" s="67"/>
      <c r="K27" s="67"/>
    </row>
    <row r="29" spans="1:11" s="66" customFormat="1" ht="25.5" customHeight="1" x14ac:dyDescent="0.25">
      <c r="B29" s="66" t="s">
        <v>300</v>
      </c>
      <c r="C29" s="66">
        <f>A18+A27</f>
        <v>21</v>
      </c>
      <c r="D29" s="66">
        <f>D18+D27</f>
        <v>6046</v>
      </c>
      <c r="F29" s="75">
        <f>F18+F27</f>
        <v>19464105.140000001</v>
      </c>
    </row>
    <row r="31" spans="1:11" x14ac:dyDescent="0.25">
      <c r="I31">
        <f>D26+D25+D24</f>
        <v>2368</v>
      </c>
    </row>
  </sheetData>
  <mergeCells count="2">
    <mergeCell ref="B20:F20"/>
    <mergeCell ref="B1:K1"/>
  </mergeCells>
  <pageMargins left="0.51181102362204722" right="0.31496062992125984" top="0.35433070866141736" bottom="0.35433070866141736" header="0.31496062992125984" footer="0.31496062992125984"/>
  <pageSetup paperSize="9" scale="5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9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C6" sqref="C6"/>
    </sheetView>
  </sheetViews>
  <sheetFormatPr defaultRowHeight="15" x14ac:dyDescent="0.25"/>
  <cols>
    <col min="1" max="1" width="7.42578125" style="23" customWidth="1"/>
    <col min="2" max="2" width="25.85546875" style="23" customWidth="1"/>
    <col min="3" max="3" width="20.42578125" style="23" customWidth="1"/>
    <col min="4" max="5" width="9.140625" style="23"/>
    <col min="6" max="6" width="17.28515625" style="837" customWidth="1"/>
    <col min="7" max="7" width="25.5703125" style="23" customWidth="1"/>
    <col min="8" max="8" width="18" style="837" customWidth="1"/>
    <col min="9" max="9" width="15.5703125" style="23" customWidth="1"/>
    <col min="10" max="10" width="17.5703125" style="23" customWidth="1"/>
    <col min="11" max="11" width="18.7109375" style="23" customWidth="1"/>
    <col min="12" max="12" width="9.140625" style="23"/>
    <col min="13" max="13" width="28.85546875" style="23" customWidth="1"/>
    <col min="14" max="16384" width="9.140625" style="23"/>
  </cols>
  <sheetData>
    <row r="2" spans="1:14" ht="36" customHeight="1" x14ac:dyDescent="0.25">
      <c r="J2" s="838" t="s">
        <v>1730</v>
      </c>
      <c r="K2" s="838"/>
    </row>
    <row r="3" spans="1:14" ht="45" customHeight="1" x14ac:dyDescent="0.3">
      <c r="A3" s="839" t="s">
        <v>1729</v>
      </c>
      <c r="B3" s="839"/>
      <c r="C3" s="839"/>
      <c r="D3" s="839"/>
      <c r="E3" s="839"/>
      <c r="F3" s="839"/>
      <c r="G3" s="839"/>
      <c r="H3" s="839"/>
      <c r="I3" s="839"/>
      <c r="J3" s="839"/>
      <c r="K3" s="839"/>
    </row>
    <row r="4" spans="1:14" ht="54" customHeight="1" x14ac:dyDescent="0.25">
      <c r="A4" s="840"/>
      <c r="B4" s="841" t="s">
        <v>461</v>
      </c>
      <c r="C4" s="842" t="s">
        <v>23</v>
      </c>
      <c r="D4" s="842" t="s">
        <v>468</v>
      </c>
      <c r="E4" s="843" t="s">
        <v>1</v>
      </c>
      <c r="F4" s="844" t="s">
        <v>507</v>
      </c>
      <c r="G4" s="845" t="s">
        <v>455</v>
      </c>
      <c r="H4" s="844" t="s">
        <v>462</v>
      </c>
      <c r="I4" s="845" t="s">
        <v>153</v>
      </c>
      <c r="J4" s="845" t="s">
        <v>446</v>
      </c>
      <c r="K4" s="845" t="s">
        <v>447</v>
      </c>
    </row>
    <row r="5" spans="1:14" ht="38.25" customHeight="1" x14ac:dyDescent="0.3">
      <c r="A5" s="846" t="s">
        <v>465</v>
      </c>
      <c r="B5" s="847"/>
      <c r="C5" s="847"/>
      <c r="D5" s="847"/>
      <c r="E5" s="847"/>
      <c r="F5" s="847"/>
      <c r="G5" s="847"/>
      <c r="H5" s="847"/>
      <c r="I5" s="847"/>
      <c r="J5" s="847"/>
      <c r="K5" s="848"/>
    </row>
    <row r="6" spans="1:14" ht="39" customHeight="1" x14ac:dyDescent="0.25">
      <c r="A6" s="475">
        <v>1</v>
      </c>
      <c r="B6" s="849" t="s">
        <v>420</v>
      </c>
      <c r="C6" s="850" t="s">
        <v>481</v>
      </c>
      <c r="D6" s="475">
        <v>292.2</v>
      </c>
      <c r="E6" s="475">
        <v>1990</v>
      </c>
      <c r="F6" s="851">
        <v>19584</v>
      </c>
      <c r="G6" s="287" t="s">
        <v>466</v>
      </c>
      <c r="H6" s="852" t="s">
        <v>1300</v>
      </c>
      <c r="I6" s="853" t="s">
        <v>421</v>
      </c>
      <c r="J6" s="95" t="s">
        <v>283</v>
      </c>
      <c r="K6" s="95" t="s">
        <v>269</v>
      </c>
    </row>
    <row r="7" spans="1:14" ht="36" customHeight="1" x14ac:dyDescent="0.25">
      <c r="A7" s="475">
        <v>2</v>
      </c>
      <c r="B7" s="854" t="s">
        <v>438</v>
      </c>
      <c r="C7" s="855" t="s">
        <v>463</v>
      </c>
      <c r="D7" s="856">
        <v>12.3</v>
      </c>
      <c r="E7" s="475">
        <v>2005</v>
      </c>
      <c r="F7" s="857">
        <v>168328.98</v>
      </c>
      <c r="G7" s="130" t="s">
        <v>467</v>
      </c>
      <c r="H7" s="35" t="s">
        <v>1094</v>
      </c>
      <c r="I7" s="475" t="s">
        <v>439</v>
      </c>
      <c r="J7" s="95" t="s">
        <v>286</v>
      </c>
      <c r="K7" s="95" t="s">
        <v>464</v>
      </c>
      <c r="L7" s="858" t="s">
        <v>908</v>
      </c>
      <c r="M7" s="859"/>
    </row>
    <row r="8" spans="1:14" ht="64.5" customHeight="1" x14ac:dyDescent="0.25">
      <c r="A8" s="475">
        <v>3</v>
      </c>
      <c r="B8" s="854" t="s">
        <v>105</v>
      </c>
      <c r="C8" s="860" t="s">
        <v>427</v>
      </c>
      <c r="D8" s="856"/>
      <c r="E8" s="475">
        <v>2009</v>
      </c>
      <c r="F8" s="857">
        <v>691500</v>
      </c>
      <c r="G8" s="287" t="s">
        <v>911</v>
      </c>
      <c r="H8" s="35" t="s">
        <v>1095</v>
      </c>
      <c r="I8" s="475" t="s">
        <v>428</v>
      </c>
      <c r="J8" s="95" t="s">
        <v>286</v>
      </c>
      <c r="K8" s="288" t="s">
        <v>448</v>
      </c>
    </row>
    <row r="9" spans="1:14" ht="57" customHeight="1" x14ac:dyDescent="0.25">
      <c r="A9" s="36">
        <v>4</v>
      </c>
      <c r="B9" s="861" t="s">
        <v>555</v>
      </c>
      <c r="C9" s="88" t="s">
        <v>483</v>
      </c>
      <c r="D9" s="862" t="s">
        <v>556</v>
      </c>
      <c r="E9" s="639">
        <v>2019</v>
      </c>
      <c r="F9" s="863">
        <v>876737</v>
      </c>
      <c r="G9" s="626" t="s">
        <v>476</v>
      </c>
      <c r="H9" s="35" t="s">
        <v>1090</v>
      </c>
      <c r="I9" s="36" t="s">
        <v>557</v>
      </c>
      <c r="J9" s="864" t="s">
        <v>952</v>
      </c>
      <c r="K9" s="95" t="s">
        <v>453</v>
      </c>
    </row>
    <row r="10" spans="1:14" ht="25.5" customHeight="1" x14ac:dyDescent="0.25">
      <c r="A10" s="36"/>
      <c r="B10" s="865" t="s">
        <v>106</v>
      </c>
      <c r="C10" s="866"/>
      <c r="D10" s="866"/>
      <c r="E10" s="866"/>
      <c r="F10" s="866"/>
      <c r="G10" s="866"/>
      <c r="H10" s="866"/>
      <c r="I10" s="866"/>
      <c r="J10" s="866"/>
      <c r="K10" s="867"/>
    </row>
    <row r="11" spans="1:14" ht="51.75" customHeight="1" x14ac:dyDescent="0.25">
      <c r="A11" s="36">
        <v>1</v>
      </c>
      <c r="B11" s="293" t="s">
        <v>880</v>
      </c>
      <c r="C11" s="868" t="s">
        <v>419</v>
      </c>
      <c r="D11" s="869">
        <v>3480</v>
      </c>
      <c r="E11" s="124">
        <v>1990</v>
      </c>
      <c r="F11" s="124">
        <v>536000</v>
      </c>
      <c r="G11" s="870" t="s">
        <v>429</v>
      </c>
      <c r="H11" s="774" t="s">
        <v>1091</v>
      </c>
      <c r="I11" s="124" t="s">
        <v>440</v>
      </c>
      <c r="J11" s="95" t="s">
        <v>472</v>
      </c>
      <c r="K11" s="95" t="s">
        <v>269</v>
      </c>
    </row>
    <row r="12" spans="1:14" ht="57.75" customHeight="1" x14ac:dyDescent="0.25">
      <c r="A12" s="36">
        <v>2</v>
      </c>
      <c r="B12" s="293" t="s">
        <v>106</v>
      </c>
      <c r="C12" s="871" t="s">
        <v>109</v>
      </c>
      <c r="D12" s="869">
        <v>331</v>
      </c>
      <c r="E12" s="124">
        <v>1990</v>
      </c>
      <c r="F12" s="257">
        <v>155133</v>
      </c>
      <c r="G12" s="872" t="s">
        <v>429</v>
      </c>
      <c r="H12" s="774" t="s">
        <v>1092</v>
      </c>
      <c r="I12" s="124" t="s">
        <v>430</v>
      </c>
      <c r="J12" s="95" t="s">
        <v>283</v>
      </c>
      <c r="K12" s="95" t="s">
        <v>269</v>
      </c>
    </row>
    <row r="13" spans="1:14" ht="45" x14ac:dyDescent="0.25">
      <c r="A13" s="36">
        <v>3</v>
      </c>
      <c r="B13" s="774" t="s">
        <v>424</v>
      </c>
      <c r="C13" s="774" t="s">
        <v>425</v>
      </c>
      <c r="D13" s="194">
        <v>8</v>
      </c>
      <c r="E13" s="124">
        <v>2015</v>
      </c>
      <c r="F13" s="257">
        <v>2672.67</v>
      </c>
      <c r="G13" s="125" t="s">
        <v>426</v>
      </c>
      <c r="H13" s="774" t="s">
        <v>1093</v>
      </c>
      <c r="I13" s="124" t="s">
        <v>470</v>
      </c>
      <c r="J13" s="95" t="s">
        <v>469</v>
      </c>
      <c r="K13" s="95" t="s">
        <v>269</v>
      </c>
      <c r="L13" s="23" t="s">
        <v>471</v>
      </c>
      <c r="N13" s="23" t="s">
        <v>355</v>
      </c>
    </row>
    <row r="14" spans="1:14" s="874" customFormat="1" ht="57" customHeight="1" x14ac:dyDescent="0.25">
      <c r="A14" s="36">
        <v>4</v>
      </c>
      <c r="B14" s="44" t="s">
        <v>281</v>
      </c>
      <c r="C14" s="88" t="s">
        <v>482</v>
      </c>
      <c r="D14" s="195">
        <v>569</v>
      </c>
      <c r="E14" s="639"/>
      <c r="F14" s="873"/>
      <c r="G14" s="95" t="s">
        <v>474</v>
      </c>
      <c r="H14" s="35" t="s">
        <v>1076</v>
      </c>
      <c r="I14" s="84" t="s">
        <v>477</v>
      </c>
      <c r="J14" s="95"/>
      <c r="K14" s="95" t="s">
        <v>475</v>
      </c>
    </row>
    <row r="15" spans="1:14" s="874" customFormat="1" ht="54.75" customHeight="1" x14ac:dyDescent="0.25">
      <c r="A15" s="875">
        <v>5</v>
      </c>
      <c r="B15" s="44" t="s">
        <v>281</v>
      </c>
      <c r="C15" s="128" t="s">
        <v>865</v>
      </c>
      <c r="D15" s="195">
        <v>877</v>
      </c>
      <c r="E15" s="639">
        <v>1990</v>
      </c>
      <c r="F15" s="873"/>
      <c r="G15" s="95" t="s">
        <v>867</v>
      </c>
      <c r="H15" s="35" t="s">
        <v>1101</v>
      </c>
      <c r="I15" s="84" t="s">
        <v>866</v>
      </c>
      <c r="J15" s="95"/>
      <c r="K15" s="95" t="s">
        <v>475</v>
      </c>
    </row>
    <row r="16" spans="1:14" s="874" customFormat="1" ht="33" customHeight="1" x14ac:dyDescent="0.25">
      <c r="A16" s="876">
        <v>5</v>
      </c>
      <c r="B16" s="877" t="s">
        <v>828</v>
      </c>
      <c r="C16" s="878"/>
      <c r="D16" s="195">
        <f>D11+D12+D13+D14+D15</f>
        <v>5265</v>
      </c>
      <c r="E16" s="195">
        <f t="shared" ref="E16" si="0">E11+E12+E13+E14</f>
        <v>5995</v>
      </c>
      <c r="F16" s="879">
        <f>F11+F12+F13+F14+F7+F8+F6+F9+F15</f>
        <v>2449955.65</v>
      </c>
      <c r="G16" s="95"/>
      <c r="H16" s="35"/>
      <c r="I16" s="84"/>
      <c r="J16" s="95"/>
      <c r="K16" s="95"/>
    </row>
    <row r="17" spans="1:11" s="874" customFormat="1" ht="33.75" customHeight="1" x14ac:dyDescent="0.3">
      <c r="A17" s="880" t="s">
        <v>505</v>
      </c>
      <c r="B17" s="881"/>
      <c r="C17" s="881"/>
      <c r="D17" s="881"/>
      <c r="E17" s="881"/>
      <c r="F17" s="881"/>
      <c r="G17" s="881"/>
      <c r="H17" s="881"/>
      <c r="I17" s="881"/>
      <c r="J17" s="881"/>
      <c r="K17" s="882"/>
    </row>
    <row r="18" spans="1:11" ht="60.75" customHeight="1" x14ac:dyDescent="0.25">
      <c r="A18" s="36">
        <v>1</v>
      </c>
      <c r="B18" s="883" t="s">
        <v>435</v>
      </c>
      <c r="C18" s="884" t="s">
        <v>154</v>
      </c>
      <c r="D18" s="885">
        <v>462</v>
      </c>
      <c r="E18" s="639">
        <v>2004</v>
      </c>
      <c r="F18" s="857">
        <v>3227152.32</v>
      </c>
      <c r="G18" s="287" t="s">
        <v>436</v>
      </c>
      <c r="H18" s="679" t="s">
        <v>1053</v>
      </c>
      <c r="I18" s="36" t="s">
        <v>434</v>
      </c>
      <c r="J18" s="95" t="s">
        <v>286</v>
      </c>
      <c r="K18" s="95" t="s">
        <v>473</v>
      </c>
    </row>
    <row r="19" spans="1:11" ht="61.5" customHeight="1" x14ac:dyDescent="0.25">
      <c r="A19" s="36">
        <v>2</v>
      </c>
      <c r="B19" s="883" t="s">
        <v>487</v>
      </c>
      <c r="C19" s="128" t="s">
        <v>108</v>
      </c>
      <c r="D19" s="625">
        <v>103</v>
      </c>
      <c r="E19" s="639">
        <v>2008</v>
      </c>
      <c r="F19" s="857">
        <v>304030</v>
      </c>
      <c r="G19" s="95" t="s">
        <v>911</v>
      </c>
      <c r="H19" s="679" t="s">
        <v>1069</v>
      </c>
      <c r="I19" s="36" t="s">
        <v>597</v>
      </c>
      <c r="J19" s="95" t="s">
        <v>286</v>
      </c>
      <c r="K19" s="288" t="s">
        <v>448</v>
      </c>
    </row>
    <row r="20" spans="1:11" ht="48" customHeight="1" x14ac:dyDescent="0.25">
      <c r="A20" s="36">
        <v>3</v>
      </c>
      <c r="B20" s="883" t="s">
        <v>486</v>
      </c>
      <c r="C20" s="128" t="s">
        <v>108</v>
      </c>
      <c r="D20" s="625">
        <v>40.4</v>
      </c>
      <c r="E20" s="639">
        <v>2008</v>
      </c>
      <c r="F20" s="857">
        <v>268720</v>
      </c>
      <c r="G20" s="95" t="s">
        <v>911</v>
      </c>
      <c r="H20" s="484" t="s">
        <v>353</v>
      </c>
      <c r="I20" s="36"/>
      <c r="J20" s="95" t="s">
        <v>286</v>
      </c>
      <c r="K20" s="288" t="s">
        <v>448</v>
      </c>
    </row>
    <row r="21" spans="1:11" ht="51" x14ac:dyDescent="0.25">
      <c r="A21" s="36">
        <v>4</v>
      </c>
      <c r="B21" s="44" t="s">
        <v>485</v>
      </c>
      <c r="C21" s="88" t="s">
        <v>484</v>
      </c>
      <c r="D21" s="886">
        <v>591.29999999999995</v>
      </c>
      <c r="E21" s="639">
        <v>2012</v>
      </c>
      <c r="F21" s="887">
        <v>4490523.4000000004</v>
      </c>
      <c r="G21" s="486" t="s">
        <v>917</v>
      </c>
      <c r="H21" s="35" t="s">
        <v>1070</v>
      </c>
      <c r="I21" s="36" t="s">
        <v>598</v>
      </c>
      <c r="J21" s="95" t="s">
        <v>286</v>
      </c>
      <c r="K21" s="288" t="s">
        <v>752</v>
      </c>
    </row>
    <row r="22" spans="1:11" ht="78" customHeight="1" x14ac:dyDescent="0.25">
      <c r="A22" s="36">
        <v>5</v>
      </c>
      <c r="B22" s="861" t="s">
        <v>107</v>
      </c>
      <c r="C22" s="88" t="s">
        <v>483</v>
      </c>
      <c r="D22" s="862">
        <v>31</v>
      </c>
      <c r="E22" s="639">
        <v>2019</v>
      </c>
      <c r="F22" s="888">
        <v>384952</v>
      </c>
      <c r="G22" s="130" t="s">
        <v>476</v>
      </c>
      <c r="H22" s="35" t="s">
        <v>1103</v>
      </c>
      <c r="I22" s="36" t="s">
        <v>478</v>
      </c>
      <c r="J22" s="626" t="s">
        <v>788</v>
      </c>
      <c r="K22" s="95" t="s">
        <v>453</v>
      </c>
    </row>
    <row r="23" spans="1:11" ht="78" customHeight="1" x14ac:dyDescent="0.25">
      <c r="A23" s="36">
        <v>6</v>
      </c>
      <c r="B23" s="44" t="s">
        <v>842</v>
      </c>
      <c r="C23" s="88" t="s">
        <v>503</v>
      </c>
      <c r="D23" s="862">
        <v>54</v>
      </c>
      <c r="E23" s="639">
        <v>2020</v>
      </c>
      <c r="F23" s="888">
        <v>1641616.4</v>
      </c>
      <c r="G23" s="130" t="s">
        <v>504</v>
      </c>
      <c r="H23" s="35" t="s">
        <v>1096</v>
      </c>
      <c r="I23" s="36" t="s">
        <v>775</v>
      </c>
      <c r="J23" s="287" t="s">
        <v>785</v>
      </c>
      <c r="K23" s="288" t="s">
        <v>448</v>
      </c>
    </row>
    <row r="24" spans="1:11" ht="60" customHeight="1" x14ac:dyDescent="0.25">
      <c r="A24" s="36">
        <v>7</v>
      </c>
      <c r="B24" s="889" t="s">
        <v>431</v>
      </c>
      <c r="C24" s="125" t="s">
        <v>432</v>
      </c>
      <c r="D24" s="890">
        <v>341</v>
      </c>
      <c r="E24" s="124">
        <v>2005</v>
      </c>
      <c r="F24" s="887">
        <v>342404.7</v>
      </c>
      <c r="G24" s="130" t="s">
        <v>467</v>
      </c>
      <c r="H24" s="774" t="s">
        <v>1097</v>
      </c>
      <c r="I24" s="124" t="s">
        <v>433</v>
      </c>
      <c r="J24" s="95" t="s">
        <v>286</v>
      </c>
      <c r="K24" s="95" t="s">
        <v>464</v>
      </c>
    </row>
    <row r="25" spans="1:11" ht="27.75" customHeight="1" x14ac:dyDescent="0.25">
      <c r="A25" s="36">
        <v>7</v>
      </c>
      <c r="B25" s="891" t="s">
        <v>506</v>
      </c>
      <c r="C25" s="891"/>
      <c r="D25" s="892">
        <f>D18+D19+D20+D21+D22+D23+D24</f>
        <v>1622.6999999999998</v>
      </c>
      <c r="E25" s="639"/>
      <c r="F25" s="893">
        <f>F18+F19+F20+F21+F22+F9+F23+F24</f>
        <v>11536135.82</v>
      </c>
      <c r="G25" s="36"/>
      <c r="H25" s="484"/>
      <c r="I25" s="36"/>
      <c r="J25" s="95"/>
      <c r="K25" s="95"/>
    </row>
    <row r="26" spans="1:11" ht="27.75" customHeight="1" x14ac:dyDescent="0.25">
      <c r="A26" s="36">
        <f>A25+A16</f>
        <v>12</v>
      </c>
      <c r="B26" s="894" t="s">
        <v>753</v>
      </c>
      <c r="C26" s="895"/>
      <c r="D26" s="892">
        <f>D16+D25</f>
        <v>6887.7</v>
      </c>
      <c r="E26" s="639"/>
      <c r="F26" s="892">
        <f>F16+F25</f>
        <v>13986091.470000001</v>
      </c>
      <c r="G26" s="36"/>
      <c r="H26" s="484"/>
      <c r="I26" s="36"/>
      <c r="J26" s="95"/>
      <c r="K26" s="95"/>
    </row>
    <row r="28" spans="1:11" x14ac:dyDescent="0.25">
      <c r="E28" s="23">
        <f>D23+D20+D19</f>
        <v>197.4</v>
      </c>
    </row>
    <row r="29" spans="1:11" x14ac:dyDescent="0.25">
      <c r="E29" s="896">
        <f>D24+D21+D18</f>
        <v>1394.3</v>
      </c>
      <c r="F29" s="897">
        <f>F11+F12+F13+F18+F19+F20+F21+F22+F23+F24</f>
        <v>11353204.49</v>
      </c>
    </row>
  </sheetData>
  <mergeCells count="9">
    <mergeCell ref="J2:K2"/>
    <mergeCell ref="B26:C26"/>
    <mergeCell ref="L7:M7"/>
    <mergeCell ref="B25:C25"/>
    <mergeCell ref="A3:K3"/>
    <mergeCell ref="A5:K5"/>
    <mergeCell ref="B10:K10"/>
    <mergeCell ref="A17:K17"/>
    <mergeCell ref="B16:C16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32"/>
  <sheetViews>
    <sheetView view="pageBreakPreview" zoomScale="60" zoomScaleNormal="100" workbookViewId="0">
      <selection activeCell="G6" sqref="G6"/>
    </sheetView>
  </sheetViews>
  <sheetFormatPr defaultRowHeight="15" x14ac:dyDescent="0.25"/>
  <cols>
    <col min="1" max="1" width="5.140625" customWidth="1"/>
    <col min="2" max="2" width="33.28515625" customWidth="1"/>
    <col min="3" max="3" width="13.42578125" customWidth="1"/>
    <col min="4" max="4" width="15.5703125" customWidth="1"/>
    <col min="5" max="5" width="20.140625" customWidth="1"/>
    <col min="6" max="6" width="15.5703125" customWidth="1"/>
    <col min="7" max="7" width="16.5703125" style="550" customWidth="1"/>
    <col min="8" max="8" width="9.28515625" bestFit="1" customWidth="1"/>
    <col min="9" max="9" width="18.5703125" customWidth="1"/>
    <col min="10" max="10" width="20.140625" customWidth="1"/>
    <col min="11" max="11" width="17.42578125" customWidth="1"/>
    <col min="12" max="12" width="23.5703125" customWidth="1"/>
  </cols>
  <sheetData>
    <row r="2" spans="1:13" ht="45.75" customHeight="1" x14ac:dyDescent="0.25">
      <c r="B2" s="796" t="s">
        <v>1728</v>
      </c>
      <c r="C2" s="796"/>
      <c r="D2" s="796"/>
      <c r="E2" s="796"/>
      <c r="F2" s="796"/>
      <c r="G2" s="796"/>
      <c r="H2" s="796"/>
      <c r="I2" s="796"/>
      <c r="J2" s="796"/>
      <c r="K2" s="796"/>
    </row>
    <row r="3" spans="1:13" ht="15.75" x14ac:dyDescent="0.25">
      <c r="B3" s="807"/>
      <c r="C3" s="807"/>
      <c r="D3" s="807"/>
      <c r="E3" s="14"/>
    </row>
    <row r="4" spans="1:13" s="16" customFormat="1" ht="48" customHeight="1" x14ac:dyDescent="0.25">
      <c r="A4" s="795" t="s">
        <v>8</v>
      </c>
      <c r="B4" s="795" t="s">
        <v>326</v>
      </c>
      <c r="C4" s="795" t="s">
        <v>327</v>
      </c>
      <c r="D4" s="795" t="s">
        <v>328</v>
      </c>
      <c r="E4" s="795"/>
      <c r="F4" s="801" t="s">
        <v>332</v>
      </c>
      <c r="G4" s="803" t="s">
        <v>3</v>
      </c>
      <c r="H4" s="805" t="s">
        <v>31</v>
      </c>
      <c r="I4" s="805" t="s">
        <v>329</v>
      </c>
      <c r="J4" s="799" t="s">
        <v>490</v>
      </c>
      <c r="K4" s="797" t="s">
        <v>784</v>
      </c>
    </row>
    <row r="5" spans="1:13" s="16" customFormat="1" ht="38.25" customHeight="1" x14ac:dyDescent="0.25">
      <c r="A5" s="795"/>
      <c r="B5" s="795"/>
      <c r="C5" s="795"/>
      <c r="D5" s="621" t="s">
        <v>330</v>
      </c>
      <c r="E5" s="621" t="s">
        <v>331</v>
      </c>
      <c r="F5" s="802"/>
      <c r="G5" s="804"/>
      <c r="H5" s="806"/>
      <c r="I5" s="806"/>
      <c r="J5" s="800"/>
      <c r="K5" s="798"/>
    </row>
    <row r="6" spans="1:13" s="16" customFormat="1" ht="17.25" customHeight="1" x14ac:dyDescent="0.25">
      <c r="A6" s="76">
        <v>1</v>
      </c>
      <c r="B6" s="76">
        <v>2</v>
      </c>
      <c r="C6" s="76">
        <v>3</v>
      </c>
      <c r="D6" s="76">
        <v>4</v>
      </c>
      <c r="E6" s="76">
        <v>5</v>
      </c>
      <c r="F6" s="76">
        <v>7</v>
      </c>
      <c r="G6" s="76">
        <v>9</v>
      </c>
      <c r="H6" s="77">
        <v>11</v>
      </c>
      <c r="I6" s="64">
        <v>12</v>
      </c>
      <c r="J6" s="218">
        <v>13</v>
      </c>
      <c r="K6" s="3"/>
    </row>
    <row r="7" spans="1:13" s="16" customFormat="1" ht="98.25" customHeight="1" x14ac:dyDescent="0.25">
      <c r="A7" s="11">
        <v>1</v>
      </c>
      <c r="B7" s="109" t="s">
        <v>303</v>
      </c>
      <c r="C7" s="101">
        <v>14.263999999999999</v>
      </c>
      <c r="D7" s="622" t="s">
        <v>304</v>
      </c>
      <c r="E7" s="623" t="s">
        <v>1004</v>
      </c>
      <c r="F7" s="622" t="s">
        <v>1098</v>
      </c>
      <c r="G7" s="624">
        <v>29324100</v>
      </c>
      <c r="H7" s="625">
        <v>2003</v>
      </c>
      <c r="I7" s="626" t="s">
        <v>333</v>
      </c>
      <c r="J7" s="219" t="s">
        <v>491</v>
      </c>
      <c r="K7" s="72" t="s">
        <v>847</v>
      </c>
    </row>
    <row r="8" spans="1:13" s="16" customFormat="1" ht="85.5" customHeight="1" x14ac:dyDescent="0.25">
      <c r="A8" s="11">
        <v>2</v>
      </c>
      <c r="B8" s="109" t="s">
        <v>305</v>
      </c>
      <c r="C8" s="101">
        <v>10.152240000000001</v>
      </c>
      <c r="D8" s="622" t="s">
        <v>306</v>
      </c>
      <c r="E8" s="623" t="s">
        <v>1005</v>
      </c>
      <c r="F8" s="622" t="s">
        <v>1099</v>
      </c>
      <c r="G8" s="627">
        <v>19675275.5</v>
      </c>
      <c r="H8" s="625">
        <v>2004</v>
      </c>
      <c r="I8" s="626" t="s">
        <v>334</v>
      </c>
      <c r="J8" s="219" t="s">
        <v>491</v>
      </c>
      <c r="K8" s="72" t="s">
        <v>848</v>
      </c>
    </row>
    <row r="9" spans="1:13" s="16" customFormat="1" ht="84" customHeight="1" x14ac:dyDescent="0.25">
      <c r="A9" s="13">
        <v>3</v>
      </c>
      <c r="B9" s="110" t="s">
        <v>307</v>
      </c>
      <c r="C9" s="101">
        <v>0.75</v>
      </c>
      <c r="D9" s="622" t="s">
        <v>308</v>
      </c>
      <c r="E9" s="623" t="s">
        <v>1006</v>
      </c>
      <c r="F9" s="622" t="s">
        <v>1100</v>
      </c>
      <c r="G9" s="624">
        <v>1069362</v>
      </c>
      <c r="H9" s="625">
        <v>2004</v>
      </c>
      <c r="I9" s="626" t="s">
        <v>334</v>
      </c>
      <c r="J9" s="219" t="s">
        <v>491</v>
      </c>
      <c r="K9" s="72" t="s">
        <v>849</v>
      </c>
    </row>
    <row r="10" spans="1:13" s="16" customFormat="1" ht="48" customHeight="1" x14ac:dyDescent="0.25">
      <c r="A10" s="11">
        <v>4</v>
      </c>
      <c r="B10" s="110" t="s">
        <v>309</v>
      </c>
      <c r="C10" s="101">
        <v>3.0112000000000001</v>
      </c>
      <c r="D10" s="622" t="s">
        <v>310</v>
      </c>
      <c r="E10" s="628" t="s">
        <v>1007</v>
      </c>
      <c r="F10" s="629" t="s">
        <v>1108</v>
      </c>
      <c r="G10" s="624">
        <v>1722945</v>
      </c>
      <c r="H10" s="625">
        <v>2005</v>
      </c>
      <c r="I10" s="626" t="s">
        <v>1003</v>
      </c>
      <c r="J10" s="219" t="s">
        <v>491</v>
      </c>
      <c r="K10" s="72" t="s">
        <v>850</v>
      </c>
    </row>
    <row r="11" spans="1:13" s="16" customFormat="1" ht="53.25" customHeight="1" x14ac:dyDescent="0.25">
      <c r="A11" s="11">
        <v>5</v>
      </c>
      <c r="B11" s="110" t="s">
        <v>311</v>
      </c>
      <c r="C11" s="101">
        <v>8.2242700000000006</v>
      </c>
      <c r="D11" s="622" t="s">
        <v>312</v>
      </c>
      <c r="E11" s="630" t="s">
        <v>1002</v>
      </c>
      <c r="F11" s="629" t="s">
        <v>1109</v>
      </c>
      <c r="G11" s="624">
        <v>5684490</v>
      </c>
      <c r="H11" s="625">
        <v>2005</v>
      </c>
      <c r="I11" s="626" t="s">
        <v>1003</v>
      </c>
      <c r="J11" s="219" t="s">
        <v>491</v>
      </c>
      <c r="K11" s="72" t="s">
        <v>851</v>
      </c>
    </row>
    <row r="12" spans="1:13" s="16" customFormat="1" ht="42.75" customHeight="1" x14ac:dyDescent="0.25">
      <c r="A12" s="11">
        <v>6</v>
      </c>
      <c r="B12" s="110" t="s">
        <v>313</v>
      </c>
      <c r="C12" s="101">
        <v>1.2521</v>
      </c>
      <c r="D12" s="622" t="s">
        <v>314</v>
      </c>
      <c r="E12" s="628" t="s">
        <v>1008</v>
      </c>
      <c r="F12" s="629" t="s">
        <v>1306</v>
      </c>
      <c r="G12" s="624">
        <v>697725</v>
      </c>
      <c r="H12" s="631">
        <v>2006</v>
      </c>
      <c r="I12" s="626" t="s">
        <v>1011</v>
      </c>
      <c r="J12" s="219" t="s">
        <v>491</v>
      </c>
      <c r="K12" s="72" t="s">
        <v>852</v>
      </c>
    </row>
    <row r="13" spans="1:13" s="16" customFormat="1" ht="41.25" customHeight="1" x14ac:dyDescent="0.25">
      <c r="A13" s="11">
        <v>7</v>
      </c>
      <c r="B13" s="110" t="s">
        <v>315</v>
      </c>
      <c r="C13" s="101">
        <v>15.024229999999999</v>
      </c>
      <c r="D13" s="622" t="s">
        <v>997</v>
      </c>
      <c r="E13" s="630" t="s">
        <v>998</v>
      </c>
      <c r="F13" s="629" t="s">
        <v>1105</v>
      </c>
      <c r="G13" s="624">
        <v>8944900</v>
      </c>
      <c r="H13" s="631">
        <v>2007</v>
      </c>
      <c r="I13" s="626" t="s">
        <v>999</v>
      </c>
      <c r="J13" s="219" t="s">
        <v>491</v>
      </c>
      <c r="K13" s="72" t="s">
        <v>853</v>
      </c>
    </row>
    <row r="14" spans="1:13" s="16" customFormat="1" ht="45" customHeight="1" x14ac:dyDescent="0.25">
      <c r="A14" s="11">
        <v>8</v>
      </c>
      <c r="B14" s="110" t="s">
        <v>316</v>
      </c>
      <c r="C14" s="101">
        <v>28.524799999999999</v>
      </c>
      <c r="D14" s="622" t="s">
        <v>317</v>
      </c>
      <c r="E14" s="630" t="s">
        <v>1000</v>
      </c>
      <c r="F14" s="629" t="s">
        <v>1110</v>
      </c>
      <c r="G14" s="624">
        <v>21975800</v>
      </c>
      <c r="H14" s="631">
        <v>2008</v>
      </c>
      <c r="I14" s="626" t="s">
        <v>1001</v>
      </c>
      <c r="J14" s="219" t="s">
        <v>491</v>
      </c>
      <c r="K14" s="72" t="s">
        <v>854</v>
      </c>
      <c r="L14" s="101" t="s">
        <v>1010</v>
      </c>
      <c r="M14" s="103" t="s">
        <v>472</v>
      </c>
    </row>
    <row r="15" spans="1:13" s="16" customFormat="1" ht="64.5" customHeight="1" x14ac:dyDescent="0.25">
      <c r="A15" s="116">
        <v>9</v>
      </c>
      <c r="B15" s="114" t="s">
        <v>318</v>
      </c>
      <c r="C15" s="115">
        <v>2.1190000000000002</v>
      </c>
      <c r="D15" s="632" t="s">
        <v>319</v>
      </c>
      <c r="E15" s="630" t="s">
        <v>837</v>
      </c>
      <c r="F15" s="633" t="s">
        <v>1104</v>
      </c>
      <c r="G15" s="634">
        <v>1690200</v>
      </c>
      <c r="H15" s="635">
        <v>2008</v>
      </c>
      <c r="I15" s="636" t="s">
        <v>335</v>
      </c>
      <c r="J15" s="219" t="s">
        <v>491</v>
      </c>
      <c r="K15" s="72" t="s">
        <v>855</v>
      </c>
    </row>
    <row r="16" spans="1:13" s="16" customFormat="1" ht="55.5" customHeight="1" x14ac:dyDescent="0.25">
      <c r="A16" s="104">
        <v>10</v>
      </c>
      <c r="B16" s="110" t="s">
        <v>320</v>
      </c>
      <c r="C16" s="101">
        <v>1.9459</v>
      </c>
      <c r="D16" s="622" t="s">
        <v>321</v>
      </c>
      <c r="E16" s="637" t="s">
        <v>1009</v>
      </c>
      <c r="F16" s="622" t="s">
        <v>1078</v>
      </c>
      <c r="G16" s="624">
        <v>2125300</v>
      </c>
      <c r="H16" s="625">
        <v>2010</v>
      </c>
      <c r="I16" s="626" t="s">
        <v>336</v>
      </c>
      <c r="J16" s="219" t="s">
        <v>491</v>
      </c>
      <c r="K16" s="72" t="s">
        <v>856</v>
      </c>
    </row>
    <row r="17" spans="1:11" s="16" customFormat="1" ht="53.25" customHeight="1" x14ac:dyDescent="0.25">
      <c r="A17" s="113">
        <v>11</v>
      </c>
      <c r="B17" s="114" t="s">
        <v>320</v>
      </c>
      <c r="C17" s="115">
        <v>4.1340000000000003</v>
      </c>
      <c r="D17" s="632"/>
      <c r="E17" s="623" t="s">
        <v>322</v>
      </c>
      <c r="F17" s="632" t="s">
        <v>1106</v>
      </c>
      <c r="G17" s="634">
        <v>4605300</v>
      </c>
      <c r="H17" s="632">
        <v>2013</v>
      </c>
      <c r="I17" s="636" t="s">
        <v>337</v>
      </c>
      <c r="J17" s="219" t="s">
        <v>491</v>
      </c>
      <c r="K17" s="72" t="s">
        <v>857</v>
      </c>
    </row>
    <row r="18" spans="1:11" s="16" customFormat="1" ht="76.5" customHeight="1" x14ac:dyDescent="0.25">
      <c r="A18" s="11">
        <v>12</v>
      </c>
      <c r="B18" s="15" t="s">
        <v>111</v>
      </c>
      <c r="C18" s="111">
        <v>11.631</v>
      </c>
      <c r="D18" s="622"/>
      <c r="E18" s="623" t="s">
        <v>323</v>
      </c>
      <c r="F18" s="622" t="s">
        <v>1107</v>
      </c>
      <c r="G18" s="638">
        <v>12261700</v>
      </c>
      <c r="H18" s="639">
        <v>2015</v>
      </c>
      <c r="I18" s="626" t="s">
        <v>338</v>
      </c>
      <c r="J18" s="219" t="s">
        <v>491</v>
      </c>
      <c r="K18" s="72" t="s">
        <v>858</v>
      </c>
    </row>
    <row r="19" spans="1:11" s="16" customFormat="1" ht="75" customHeight="1" x14ac:dyDescent="0.25">
      <c r="A19" s="11">
        <v>13</v>
      </c>
      <c r="B19" s="15" t="s">
        <v>112</v>
      </c>
      <c r="C19" s="111">
        <v>5.157</v>
      </c>
      <c r="D19" s="622"/>
      <c r="E19" s="623" t="s">
        <v>324</v>
      </c>
      <c r="F19" s="622" t="s">
        <v>1071</v>
      </c>
      <c r="G19" s="638">
        <v>4254500</v>
      </c>
      <c r="H19" s="639">
        <v>2015</v>
      </c>
      <c r="I19" s="626" t="s">
        <v>339</v>
      </c>
      <c r="J19" s="219" t="s">
        <v>491</v>
      </c>
      <c r="K19" s="72" t="s">
        <v>846</v>
      </c>
    </row>
    <row r="20" spans="1:11" s="646" customFormat="1" ht="24.75" customHeight="1" x14ac:dyDescent="0.25">
      <c r="A20" s="640"/>
      <c r="B20" s="641" t="s">
        <v>325</v>
      </c>
      <c r="C20" s="642">
        <f>SUM(C7:C19)</f>
        <v>106.18973999999999</v>
      </c>
      <c r="D20" s="643"/>
      <c r="E20" s="643"/>
      <c r="F20" s="643"/>
      <c r="G20" s="644">
        <f>SUM(G7:G19)</f>
        <v>114031597.5</v>
      </c>
      <c r="H20" s="196"/>
      <c r="I20" s="123"/>
      <c r="J20" s="645"/>
      <c r="K20" s="123"/>
    </row>
    <row r="21" spans="1:11" s="16" customFormat="1" ht="42" customHeight="1" x14ac:dyDescent="0.25">
      <c r="A21" s="11">
        <v>14</v>
      </c>
      <c r="B21" s="110" t="s">
        <v>1517</v>
      </c>
      <c r="C21" s="101" t="s">
        <v>1518</v>
      </c>
      <c r="D21" s="101"/>
      <c r="E21" s="101" t="s">
        <v>1543</v>
      </c>
      <c r="F21" s="101" t="s">
        <v>1544</v>
      </c>
      <c r="G21" s="112">
        <v>55433.2</v>
      </c>
      <c r="H21" s="103">
        <v>2013</v>
      </c>
      <c r="I21" s="72" t="s">
        <v>1545</v>
      </c>
      <c r="J21" s="3" t="s">
        <v>459</v>
      </c>
      <c r="K21" s="3"/>
    </row>
    <row r="22" spans="1:11" x14ac:dyDescent="0.25">
      <c r="B22" s="4"/>
      <c r="C22" s="4">
        <f>C20+0.037</f>
        <v>106.22673999999999</v>
      </c>
      <c r="D22" s="4"/>
      <c r="E22" s="4"/>
    </row>
    <row r="23" spans="1:11" ht="23.25" x14ac:dyDescent="0.35">
      <c r="B23" s="60" t="s">
        <v>488</v>
      </c>
    </row>
    <row r="24" spans="1:11" ht="69" customHeight="1" x14ac:dyDescent="0.25">
      <c r="A24" s="3">
        <v>1</v>
      </c>
      <c r="B24" s="15" t="s">
        <v>250</v>
      </c>
      <c r="C24" s="118">
        <v>0.35799999999999998</v>
      </c>
      <c r="D24" s="129" t="s">
        <v>531</v>
      </c>
      <c r="E24" s="79" t="s">
        <v>489</v>
      </c>
      <c r="F24" s="95" t="s">
        <v>1060</v>
      </c>
      <c r="G24" s="252">
        <v>1006493</v>
      </c>
      <c r="H24" s="3">
        <v>2019</v>
      </c>
      <c r="I24" s="117" t="s">
        <v>247</v>
      </c>
      <c r="J24" s="220" t="s">
        <v>492</v>
      </c>
      <c r="K24" s="89" t="s">
        <v>953</v>
      </c>
    </row>
    <row r="25" spans="1:11" s="23" customFormat="1" ht="45.75" customHeight="1" x14ac:dyDescent="0.25">
      <c r="A25" s="36">
        <v>2</v>
      </c>
      <c r="B25" s="650" t="s">
        <v>296</v>
      </c>
      <c r="C25" s="651">
        <v>4.1000000000000002E-2</v>
      </c>
      <c r="D25" s="555" t="s">
        <v>451</v>
      </c>
      <c r="E25" s="36"/>
      <c r="F25" s="36"/>
      <c r="G25" s="652">
        <v>819877</v>
      </c>
      <c r="H25" s="36">
        <v>2008</v>
      </c>
      <c r="I25" s="486" t="s">
        <v>5</v>
      </c>
      <c r="J25" s="653" t="s">
        <v>493</v>
      </c>
      <c r="K25" s="222"/>
    </row>
    <row r="26" spans="1:11" ht="69.75" customHeight="1" x14ac:dyDescent="0.25">
      <c r="A26" s="3">
        <v>3</v>
      </c>
      <c r="B26" s="3" t="s">
        <v>536</v>
      </c>
      <c r="C26" s="64">
        <v>0.124</v>
      </c>
      <c r="D26" s="654" t="s">
        <v>503</v>
      </c>
      <c r="E26" s="78" t="s">
        <v>537</v>
      </c>
      <c r="F26" s="288" t="s">
        <v>1072</v>
      </c>
      <c r="G26" s="64">
        <v>197850</v>
      </c>
      <c r="H26" s="3">
        <v>2020</v>
      </c>
      <c r="I26" s="130" t="s">
        <v>504</v>
      </c>
      <c r="J26" s="220" t="s">
        <v>954</v>
      </c>
      <c r="K26" s="89" t="s">
        <v>1662</v>
      </c>
    </row>
    <row r="27" spans="1:11" s="201" customFormat="1" ht="29.25" customHeight="1" x14ac:dyDescent="0.25">
      <c r="A27" s="244"/>
      <c r="B27" s="244" t="s">
        <v>297</v>
      </c>
      <c r="C27" s="245">
        <f>C24+C25+C26</f>
        <v>0.52299999999999991</v>
      </c>
      <c r="D27" s="246"/>
      <c r="E27" s="247"/>
      <c r="F27" s="248"/>
      <c r="G27" s="253">
        <f>G24+G25+G26</f>
        <v>2024220</v>
      </c>
      <c r="H27" s="244"/>
      <c r="I27" s="249"/>
      <c r="J27" s="250"/>
      <c r="K27" s="251"/>
    </row>
    <row r="28" spans="1:11" ht="27.75" customHeight="1" x14ac:dyDescent="0.25">
      <c r="A28" s="67">
        <v>17</v>
      </c>
      <c r="B28" s="647" t="s">
        <v>751</v>
      </c>
      <c r="C28" s="67">
        <f>C20+C24+C25+C26+0.037</f>
        <v>106.74973999999999</v>
      </c>
      <c r="D28" s="67"/>
      <c r="E28" s="67"/>
      <c r="F28" s="67"/>
      <c r="G28" s="648">
        <f>G20+G25</f>
        <v>114851474.5</v>
      </c>
      <c r="H28" s="67"/>
      <c r="I28" s="67"/>
      <c r="J28" s="649"/>
      <c r="K28" s="67"/>
    </row>
    <row r="31" spans="1:11" x14ac:dyDescent="0.25">
      <c r="B31" t="s">
        <v>1524</v>
      </c>
      <c r="C31">
        <f>C7+C8</f>
        <v>24.416240000000002</v>
      </c>
    </row>
    <row r="32" spans="1:11" x14ac:dyDescent="0.25">
      <c r="B32" t="s">
        <v>1525</v>
      </c>
      <c r="C32">
        <f>C9+C10+C11+C12+C13+C14+C15+C16+C17+C18+C19+37+C24+C25+C26</f>
        <v>119.29649999999999</v>
      </c>
    </row>
  </sheetData>
  <mergeCells count="12">
    <mergeCell ref="A4:A5"/>
    <mergeCell ref="B4:B5"/>
    <mergeCell ref="C4:C5"/>
    <mergeCell ref="D4:E4"/>
    <mergeCell ref="B2:K2"/>
    <mergeCell ref="K4:K5"/>
    <mergeCell ref="J4:J5"/>
    <mergeCell ref="F4:F5"/>
    <mergeCell ref="G4:G5"/>
    <mergeCell ref="H4:H5"/>
    <mergeCell ref="I4:I5"/>
    <mergeCell ref="B3:D3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69"/>
  <sheetViews>
    <sheetView topLeftCell="A43" zoomScaleNormal="100" workbookViewId="0">
      <selection activeCell="I43" sqref="I43"/>
    </sheetView>
  </sheetViews>
  <sheetFormatPr defaultRowHeight="15" x14ac:dyDescent="0.25"/>
  <cols>
    <col min="2" max="2" width="6.5703125" customWidth="1"/>
    <col min="3" max="3" width="21" style="170" customWidth="1"/>
    <col min="4" max="4" width="25.7109375" style="307" customWidth="1"/>
    <col min="5" max="5" width="12.7109375" style="156" customWidth="1"/>
    <col min="6" max="6" width="14.42578125" customWidth="1"/>
    <col min="7" max="7" width="24.28515625" style="676" customWidth="1"/>
    <col min="8" max="8" width="16.7109375" customWidth="1"/>
    <col min="9" max="9" width="18" style="23" customWidth="1"/>
    <col min="10" max="10" width="17.28515625" style="258" customWidth="1"/>
    <col min="11" max="11" width="24.140625" style="258" customWidth="1"/>
    <col min="12" max="12" width="23.5703125" customWidth="1"/>
    <col min="13" max="13" width="15.28515625" customWidth="1"/>
  </cols>
  <sheetData>
    <row r="2" spans="2:13" ht="21" customHeight="1" x14ac:dyDescent="0.25">
      <c r="B2" s="811" t="s">
        <v>1663</v>
      </c>
      <c r="C2" s="811"/>
      <c r="D2" s="811"/>
      <c r="E2" s="811"/>
      <c r="F2" s="811"/>
      <c r="G2" s="811"/>
      <c r="H2" s="811"/>
      <c r="I2" s="811"/>
      <c r="J2" s="811"/>
      <c r="K2" s="811"/>
    </row>
    <row r="3" spans="2:13" ht="31.5" customHeight="1" x14ac:dyDescent="0.25">
      <c r="B3" s="812"/>
      <c r="C3" s="812"/>
      <c r="D3" s="812"/>
      <c r="E3" s="812"/>
      <c r="F3" s="812"/>
      <c r="G3" s="812"/>
      <c r="H3" s="812"/>
      <c r="I3" s="812"/>
      <c r="J3" s="812"/>
      <c r="K3" s="812"/>
    </row>
    <row r="4" spans="2:13" ht="53.25" customHeight="1" x14ac:dyDescent="0.25">
      <c r="B4" s="64" t="s">
        <v>8</v>
      </c>
      <c r="C4" s="169" t="s">
        <v>461</v>
      </c>
      <c r="D4" s="658" t="s">
        <v>23</v>
      </c>
      <c r="E4" s="147" t="s">
        <v>579</v>
      </c>
      <c r="F4" s="148" t="s">
        <v>578</v>
      </c>
      <c r="G4" s="669" t="s">
        <v>580</v>
      </c>
      <c r="H4" s="148" t="s">
        <v>331</v>
      </c>
      <c r="I4" s="655" t="s">
        <v>1117</v>
      </c>
      <c r="J4" s="72" t="s">
        <v>582</v>
      </c>
      <c r="K4" s="214" t="s">
        <v>1696</v>
      </c>
      <c r="L4" s="273" t="s">
        <v>1695</v>
      </c>
      <c r="M4" s="193"/>
    </row>
    <row r="5" spans="2:13" s="41" customFormat="1" ht="44.25" customHeight="1" x14ac:dyDescent="0.25">
      <c r="B5" s="10">
        <v>1</v>
      </c>
      <c r="C5" s="176" t="s">
        <v>156</v>
      </c>
      <c r="D5" s="213" t="s">
        <v>606</v>
      </c>
      <c r="E5" s="168" t="s">
        <v>581</v>
      </c>
      <c r="F5" s="158">
        <v>840510</v>
      </c>
      <c r="G5" s="670" t="s">
        <v>588</v>
      </c>
      <c r="H5" s="165"/>
      <c r="I5" s="36"/>
      <c r="J5" s="157" t="s">
        <v>583</v>
      </c>
      <c r="L5" s="223"/>
      <c r="M5" s="157" t="s">
        <v>1558</v>
      </c>
    </row>
    <row r="6" spans="2:13" s="41" customFormat="1" ht="54" customHeight="1" x14ac:dyDescent="0.25">
      <c r="B6" s="10">
        <f>B5+1</f>
        <v>2</v>
      </c>
      <c r="C6" s="176" t="s">
        <v>955</v>
      </c>
      <c r="D6" s="213" t="s">
        <v>616</v>
      </c>
      <c r="E6" s="168">
        <v>1985</v>
      </c>
      <c r="F6" s="158">
        <v>118649</v>
      </c>
      <c r="G6" s="289" t="s">
        <v>6</v>
      </c>
      <c r="H6" s="215" t="s">
        <v>1121</v>
      </c>
      <c r="I6" s="288" t="s">
        <v>1111</v>
      </c>
      <c r="J6" s="157" t="s">
        <v>583</v>
      </c>
      <c r="K6" s="157" t="s">
        <v>779</v>
      </c>
      <c r="L6" s="223"/>
      <c r="M6" s="223"/>
    </row>
    <row r="7" spans="2:13" s="41" customFormat="1" ht="54" customHeight="1" x14ac:dyDescent="0.25">
      <c r="B7" s="10">
        <f t="shared" ref="B7:B46" si="0">B6+1</f>
        <v>3</v>
      </c>
      <c r="C7" s="176" t="s">
        <v>605</v>
      </c>
      <c r="D7" s="213" t="s">
        <v>1664</v>
      </c>
      <c r="E7" s="161">
        <v>1982</v>
      </c>
      <c r="F7" s="158" t="s">
        <v>160</v>
      </c>
      <c r="G7" s="289" t="s">
        <v>6</v>
      </c>
      <c r="H7" s="215" t="s">
        <v>1122</v>
      </c>
      <c r="I7" s="287" t="s">
        <v>1112</v>
      </c>
      <c r="J7" s="157" t="s">
        <v>583</v>
      </c>
      <c r="K7" s="157" t="s">
        <v>779</v>
      </c>
      <c r="L7" s="223"/>
      <c r="M7" s="223"/>
    </row>
    <row r="8" spans="2:13" s="41" customFormat="1" ht="53.25" customHeight="1" x14ac:dyDescent="0.25">
      <c r="B8" s="10">
        <f t="shared" si="0"/>
        <v>4</v>
      </c>
      <c r="C8" s="176" t="s">
        <v>780</v>
      </c>
      <c r="D8" s="213" t="s">
        <v>1665</v>
      </c>
      <c r="E8" s="160" t="s">
        <v>567</v>
      </c>
      <c r="F8" s="158" t="s">
        <v>168</v>
      </c>
      <c r="G8" s="289" t="s">
        <v>6</v>
      </c>
      <c r="H8" s="215" t="s">
        <v>1124</v>
      </c>
      <c r="I8" s="288" t="s">
        <v>1190</v>
      </c>
      <c r="J8" s="157" t="s">
        <v>583</v>
      </c>
      <c r="K8" s="278" t="s">
        <v>779</v>
      </c>
      <c r="L8" s="223"/>
      <c r="M8" s="223"/>
    </row>
    <row r="9" spans="2:13" s="41" customFormat="1" ht="53.25" customHeight="1" x14ac:dyDescent="0.25">
      <c r="B9" s="10">
        <f t="shared" si="0"/>
        <v>5</v>
      </c>
      <c r="C9" s="176" t="s">
        <v>781</v>
      </c>
      <c r="D9" s="213" t="s">
        <v>613</v>
      </c>
      <c r="E9" s="161">
        <v>1987</v>
      </c>
      <c r="F9" s="158">
        <v>21599</v>
      </c>
      <c r="G9" s="289" t="s">
        <v>6</v>
      </c>
      <c r="H9" s="215" t="s">
        <v>1123</v>
      </c>
      <c r="I9" s="288" t="s">
        <v>1116</v>
      </c>
      <c r="J9" s="157" t="s">
        <v>583</v>
      </c>
      <c r="K9" s="278" t="s">
        <v>779</v>
      </c>
      <c r="L9" s="223"/>
      <c r="M9" s="223"/>
    </row>
    <row r="10" spans="2:13" ht="53.25" customHeight="1" x14ac:dyDescent="0.25">
      <c r="B10" s="10">
        <f t="shared" si="0"/>
        <v>6</v>
      </c>
      <c r="C10" s="259" t="s">
        <v>614</v>
      </c>
      <c r="D10" s="213" t="s">
        <v>615</v>
      </c>
      <c r="E10" s="160">
        <v>1980</v>
      </c>
      <c r="F10" s="159" t="s">
        <v>158</v>
      </c>
      <c r="G10" s="289" t="s">
        <v>6</v>
      </c>
      <c r="H10" s="215" t="s">
        <v>1125</v>
      </c>
      <c r="I10" s="288" t="s">
        <v>1193</v>
      </c>
      <c r="J10" s="157" t="s">
        <v>583</v>
      </c>
      <c r="K10" s="279" t="s">
        <v>836</v>
      </c>
      <c r="L10" s="193"/>
      <c r="M10" s="193"/>
    </row>
    <row r="11" spans="2:13" ht="39" x14ac:dyDescent="0.25">
      <c r="B11" s="10">
        <f t="shared" si="0"/>
        <v>7</v>
      </c>
      <c r="C11" s="259" t="s">
        <v>572</v>
      </c>
      <c r="D11" s="213" t="s">
        <v>609</v>
      </c>
      <c r="E11" s="148" t="s">
        <v>956</v>
      </c>
      <c r="F11" s="159" t="s">
        <v>165</v>
      </c>
      <c r="G11" s="212" t="s">
        <v>590</v>
      </c>
      <c r="H11" s="89" t="s">
        <v>1126</v>
      </c>
      <c r="I11" s="288" t="s">
        <v>1143</v>
      </c>
      <c r="J11" s="157" t="s">
        <v>583</v>
      </c>
      <c r="K11" s="279" t="s">
        <v>930</v>
      </c>
      <c r="L11" s="3"/>
      <c r="M11" s="193"/>
    </row>
    <row r="12" spans="2:13" ht="39" x14ac:dyDescent="0.25">
      <c r="B12" s="10">
        <f t="shared" si="0"/>
        <v>8</v>
      </c>
      <c r="C12" s="259" t="s">
        <v>571</v>
      </c>
      <c r="D12" s="213" t="s">
        <v>1607</v>
      </c>
      <c r="E12" s="64">
        <v>1974</v>
      </c>
      <c r="F12" s="159">
        <v>8986</v>
      </c>
      <c r="G12" s="212" t="s">
        <v>589</v>
      </c>
      <c r="H12" s="89" t="s">
        <v>1127</v>
      </c>
      <c r="I12" s="288" t="s">
        <v>1168</v>
      </c>
      <c r="J12" s="157" t="s">
        <v>583</v>
      </c>
      <c r="K12" s="279" t="s">
        <v>945</v>
      </c>
      <c r="L12" s="193"/>
      <c r="M12" s="193"/>
    </row>
    <row r="13" spans="2:13" ht="63.75" customHeight="1" x14ac:dyDescent="0.25">
      <c r="B13" s="10">
        <f t="shared" si="0"/>
        <v>9</v>
      </c>
      <c r="C13" s="259" t="s">
        <v>611</v>
      </c>
      <c r="D13" s="213" t="s">
        <v>612</v>
      </c>
      <c r="E13" s="160">
        <v>1995</v>
      </c>
      <c r="F13" s="159" t="s">
        <v>161</v>
      </c>
      <c r="G13" s="556" t="s">
        <v>6</v>
      </c>
      <c r="H13" s="6" t="s">
        <v>1128</v>
      </c>
      <c r="I13" s="288" t="s">
        <v>1118</v>
      </c>
      <c r="J13" s="157" t="s">
        <v>583</v>
      </c>
      <c r="K13" s="279" t="s">
        <v>835</v>
      </c>
      <c r="M13" s="72" t="s">
        <v>610</v>
      </c>
    </row>
    <row r="14" spans="2:13" s="41" customFormat="1" ht="62.25" customHeight="1" x14ac:dyDescent="0.25">
      <c r="B14" s="10">
        <f t="shared" si="0"/>
        <v>10</v>
      </c>
      <c r="C14" s="176" t="s">
        <v>569</v>
      </c>
      <c r="D14" s="213" t="s">
        <v>1666</v>
      </c>
      <c r="E14" s="161">
        <v>1961</v>
      </c>
      <c r="F14" s="158" t="s">
        <v>161</v>
      </c>
      <c r="G14" s="556" t="s">
        <v>6</v>
      </c>
      <c r="H14" s="6" t="s">
        <v>1129</v>
      </c>
      <c r="I14" s="288" t="s">
        <v>1222</v>
      </c>
      <c r="J14" s="157" t="s">
        <v>583</v>
      </c>
      <c r="K14" s="157" t="s">
        <v>782</v>
      </c>
      <c r="L14" s="10"/>
      <c r="M14" s="10"/>
    </row>
    <row r="15" spans="2:13" s="41" customFormat="1" ht="39.75" customHeight="1" x14ac:dyDescent="0.25">
      <c r="B15" s="10">
        <f t="shared" si="0"/>
        <v>11</v>
      </c>
      <c r="C15" s="176" t="s">
        <v>834</v>
      </c>
      <c r="D15" s="213" t="s">
        <v>617</v>
      </c>
      <c r="E15" s="160" t="s">
        <v>568</v>
      </c>
      <c r="F15" s="158" t="s">
        <v>167</v>
      </c>
      <c r="G15" s="556" t="s">
        <v>6</v>
      </c>
      <c r="H15" s="6" t="s">
        <v>1130</v>
      </c>
      <c r="I15" s="288" t="s">
        <v>1120</v>
      </c>
      <c r="J15" s="157" t="s">
        <v>583</v>
      </c>
      <c r="K15" s="157" t="s">
        <v>833</v>
      </c>
      <c r="L15" s="10"/>
      <c r="M15" s="10"/>
    </row>
    <row r="16" spans="2:13" s="41" customFormat="1" ht="39" customHeight="1" x14ac:dyDescent="0.25">
      <c r="B16" s="10">
        <f t="shared" si="0"/>
        <v>12</v>
      </c>
      <c r="C16" s="176" t="s">
        <v>926</v>
      </c>
      <c r="D16" s="213" t="s">
        <v>618</v>
      </c>
      <c r="E16" s="161">
        <v>1962</v>
      </c>
      <c r="F16" s="158" t="s">
        <v>158</v>
      </c>
      <c r="G16" s="556" t="s">
        <v>6</v>
      </c>
      <c r="H16" s="6" t="s">
        <v>1320</v>
      </c>
      <c r="I16" s="288" t="s">
        <v>1413</v>
      </c>
      <c r="J16" s="157" t="s">
        <v>583</v>
      </c>
      <c r="K16" s="157" t="s">
        <v>1321</v>
      </c>
      <c r="L16" s="10"/>
      <c r="M16" s="10"/>
    </row>
    <row r="17" spans="2:13" s="23" customFormat="1" ht="32.25" customHeight="1" x14ac:dyDescent="0.25">
      <c r="B17" s="10">
        <f t="shared" si="0"/>
        <v>13</v>
      </c>
      <c r="C17" s="296" t="s">
        <v>159</v>
      </c>
      <c r="D17" s="659" t="s">
        <v>618</v>
      </c>
      <c r="E17" s="484">
        <v>1965</v>
      </c>
      <c r="F17" s="485" t="s">
        <v>158</v>
      </c>
      <c r="G17" s="671" t="s">
        <v>6</v>
      </c>
      <c r="H17" s="486"/>
      <c r="I17" s="36"/>
      <c r="J17" s="95" t="s">
        <v>583</v>
      </c>
      <c r="K17" s="95"/>
      <c r="M17" s="36" t="s">
        <v>894</v>
      </c>
    </row>
    <row r="18" spans="2:13" s="23" customFormat="1" ht="47.25" customHeight="1" x14ac:dyDescent="0.25">
      <c r="B18" s="10">
        <f t="shared" si="0"/>
        <v>14</v>
      </c>
      <c r="C18" s="296" t="s">
        <v>602</v>
      </c>
      <c r="D18" s="659" t="s">
        <v>619</v>
      </c>
      <c r="E18" s="484" t="s">
        <v>895</v>
      </c>
      <c r="F18" s="485" t="s">
        <v>155</v>
      </c>
      <c r="G18" s="813" t="s">
        <v>599</v>
      </c>
      <c r="H18" s="146" t="s">
        <v>1651</v>
      </c>
      <c r="I18" s="288" t="s">
        <v>1652</v>
      </c>
      <c r="J18" s="95" t="s">
        <v>583</v>
      </c>
      <c r="K18" s="95" t="s">
        <v>1647</v>
      </c>
      <c r="L18" s="36"/>
      <c r="M18" s="36"/>
    </row>
    <row r="19" spans="2:13" s="23" customFormat="1" ht="42" customHeight="1" x14ac:dyDescent="0.25">
      <c r="B19" s="10">
        <f t="shared" si="0"/>
        <v>15</v>
      </c>
      <c r="C19" s="296" t="s">
        <v>574</v>
      </c>
      <c r="D19" s="659" t="s">
        <v>1645</v>
      </c>
      <c r="E19" s="484">
        <v>2005</v>
      </c>
      <c r="F19" s="485">
        <v>559604</v>
      </c>
      <c r="G19" s="813"/>
      <c r="H19" s="146" t="s">
        <v>1649</v>
      </c>
      <c r="I19" s="288" t="s">
        <v>1650</v>
      </c>
      <c r="J19" s="95" t="s">
        <v>583</v>
      </c>
      <c r="K19" s="95" t="s">
        <v>1648</v>
      </c>
      <c r="L19" s="36"/>
      <c r="M19" s="36"/>
    </row>
    <row r="20" spans="2:13" s="23" customFormat="1" ht="37.5" customHeight="1" x14ac:dyDescent="0.25">
      <c r="B20" s="10">
        <f t="shared" si="0"/>
        <v>16</v>
      </c>
      <c r="C20" s="296" t="s">
        <v>1565</v>
      </c>
      <c r="D20" s="659" t="s">
        <v>1645</v>
      </c>
      <c r="E20" s="622">
        <v>1977</v>
      </c>
      <c r="F20" s="485" t="s">
        <v>164</v>
      </c>
      <c r="G20" s="671" t="s">
        <v>6</v>
      </c>
      <c r="H20" s="486" t="s">
        <v>1644</v>
      </c>
      <c r="I20" s="288" t="s">
        <v>1646</v>
      </c>
      <c r="J20" s="95" t="s">
        <v>583</v>
      </c>
      <c r="K20" s="95" t="s">
        <v>1647</v>
      </c>
      <c r="L20" s="222"/>
      <c r="M20" s="222"/>
    </row>
    <row r="21" spans="2:13" s="23" customFormat="1" ht="52.5" customHeight="1" x14ac:dyDescent="0.25">
      <c r="B21" s="10">
        <f t="shared" si="0"/>
        <v>17</v>
      </c>
      <c r="C21" s="296" t="s">
        <v>601</v>
      </c>
      <c r="D21" s="659" t="s">
        <v>620</v>
      </c>
      <c r="E21" s="484" t="s">
        <v>893</v>
      </c>
      <c r="F21" s="485" t="s">
        <v>162</v>
      </c>
      <c r="G21" s="666" t="s">
        <v>600</v>
      </c>
      <c r="H21" s="667"/>
      <c r="I21" s="287"/>
      <c r="J21" s="95" t="s">
        <v>583</v>
      </c>
      <c r="K21" s="95"/>
      <c r="L21" s="222"/>
      <c r="M21" s="222"/>
    </row>
    <row r="22" spans="2:13" s="154" customFormat="1" ht="48.75" customHeight="1" x14ac:dyDescent="0.25">
      <c r="B22" s="10">
        <v>18</v>
      </c>
      <c r="C22" s="480" t="s">
        <v>570</v>
      </c>
      <c r="D22" s="660" t="s">
        <v>1694</v>
      </c>
      <c r="E22" s="481">
        <v>1977</v>
      </c>
      <c r="F22" s="482"/>
      <c r="G22" s="759" t="s">
        <v>600</v>
      </c>
      <c r="H22" s="423" t="s">
        <v>1642</v>
      </c>
      <c r="I22" s="95" t="s">
        <v>1643</v>
      </c>
      <c r="J22" s="461" t="s">
        <v>583</v>
      </c>
      <c r="K22" s="461" t="s">
        <v>1641</v>
      </c>
      <c r="L22" s="493"/>
      <c r="M22" s="493"/>
    </row>
    <row r="23" spans="2:13" s="23" customFormat="1" ht="47.25" customHeight="1" x14ac:dyDescent="0.25">
      <c r="B23" s="10">
        <f t="shared" si="0"/>
        <v>19</v>
      </c>
      <c r="C23" s="296" t="s">
        <v>1526</v>
      </c>
      <c r="D23" s="659" t="s">
        <v>621</v>
      </c>
      <c r="E23" s="622">
        <v>1983</v>
      </c>
      <c r="F23" s="485">
        <v>53648</v>
      </c>
      <c r="G23" s="671" t="s">
        <v>6</v>
      </c>
      <c r="H23" s="486" t="s">
        <v>1528</v>
      </c>
      <c r="I23" s="287" t="s">
        <v>1529</v>
      </c>
      <c r="J23" s="95" t="s">
        <v>583</v>
      </c>
      <c r="K23" s="95" t="s">
        <v>1527</v>
      </c>
      <c r="L23" s="222"/>
      <c r="M23" s="222"/>
    </row>
    <row r="24" spans="2:13" s="23" customFormat="1" ht="47.25" customHeight="1" x14ac:dyDescent="0.25">
      <c r="B24" s="10">
        <f t="shared" si="0"/>
        <v>20</v>
      </c>
      <c r="C24" s="296" t="s">
        <v>1516</v>
      </c>
      <c r="D24" s="659" t="s">
        <v>621</v>
      </c>
      <c r="E24" s="622">
        <v>1983</v>
      </c>
      <c r="F24" s="485">
        <v>53648</v>
      </c>
      <c r="G24" s="671" t="s">
        <v>6</v>
      </c>
      <c r="H24" s="486" t="s">
        <v>1531</v>
      </c>
      <c r="I24" s="95" t="s">
        <v>1533</v>
      </c>
      <c r="J24" s="95" t="s">
        <v>583</v>
      </c>
      <c r="K24" s="95" t="s">
        <v>1532</v>
      </c>
      <c r="L24" s="222"/>
      <c r="M24" s="222"/>
    </row>
    <row r="25" spans="2:13" s="23" customFormat="1" ht="47.25" customHeight="1" x14ac:dyDescent="0.25">
      <c r="B25" s="10">
        <f t="shared" si="0"/>
        <v>21</v>
      </c>
      <c r="C25" s="296" t="s">
        <v>881</v>
      </c>
      <c r="D25" s="659" t="s">
        <v>1564</v>
      </c>
      <c r="E25" s="484">
        <v>1979</v>
      </c>
      <c r="F25" s="485" t="s">
        <v>163</v>
      </c>
      <c r="G25" s="671" t="s">
        <v>6</v>
      </c>
      <c r="H25" s="486" t="s">
        <v>1562</v>
      </c>
      <c r="I25" s="95" t="s">
        <v>1563</v>
      </c>
      <c r="J25" s="95" t="s">
        <v>583</v>
      </c>
      <c r="K25" s="95" t="s">
        <v>1561</v>
      </c>
      <c r="L25" s="222"/>
      <c r="M25" s="222"/>
    </row>
    <row r="26" spans="2:13" s="23" customFormat="1" ht="49.5" customHeight="1" x14ac:dyDescent="0.25">
      <c r="B26" s="10">
        <f t="shared" si="0"/>
        <v>22</v>
      </c>
      <c r="C26" s="296" t="s">
        <v>937</v>
      </c>
      <c r="D26" s="659" t="s">
        <v>936</v>
      </c>
      <c r="E26" s="484">
        <v>2015</v>
      </c>
      <c r="F26" s="668">
        <v>1500000</v>
      </c>
      <c r="G26" s="671"/>
      <c r="H26" s="486" t="s">
        <v>1131</v>
      </c>
      <c r="I26" s="130" t="s">
        <v>992</v>
      </c>
      <c r="J26" s="287" t="s">
        <v>1589</v>
      </c>
      <c r="K26" s="95" t="s">
        <v>906</v>
      </c>
      <c r="L26" s="222"/>
      <c r="M26" s="222"/>
    </row>
    <row r="27" spans="2:13" s="23" customFormat="1" ht="49.5" customHeight="1" x14ac:dyDescent="0.25">
      <c r="B27" s="10">
        <f t="shared" si="0"/>
        <v>23</v>
      </c>
      <c r="C27" s="296" t="s">
        <v>934</v>
      </c>
      <c r="D27" s="659" t="s">
        <v>935</v>
      </c>
      <c r="E27" s="484">
        <v>2015</v>
      </c>
      <c r="F27" s="668">
        <v>4000000</v>
      </c>
      <c r="G27" s="671"/>
      <c r="H27" s="486" t="s">
        <v>1132</v>
      </c>
      <c r="I27" s="130" t="s">
        <v>995</v>
      </c>
      <c r="J27" s="130" t="s">
        <v>1588</v>
      </c>
      <c r="K27" s="95" t="s">
        <v>994</v>
      </c>
      <c r="L27" s="222"/>
      <c r="M27" s="222"/>
    </row>
    <row r="28" spans="2:13" s="23" customFormat="1" ht="49.5" customHeight="1" x14ac:dyDescent="0.25">
      <c r="B28" s="10">
        <f t="shared" si="0"/>
        <v>24</v>
      </c>
      <c r="C28" s="296" t="s">
        <v>943</v>
      </c>
      <c r="D28" s="659" t="s">
        <v>944</v>
      </c>
      <c r="E28" s="484">
        <v>1972</v>
      </c>
      <c r="F28" s="483">
        <v>100730</v>
      </c>
      <c r="G28" s="671"/>
      <c r="H28" s="486"/>
      <c r="I28" s="36"/>
      <c r="J28" s="95" t="s">
        <v>993</v>
      </c>
      <c r="K28" s="95" t="s">
        <v>906</v>
      </c>
      <c r="M28" s="222" t="s">
        <v>655</v>
      </c>
    </row>
    <row r="29" spans="2:13" s="23" customFormat="1" ht="49.5" customHeight="1" x14ac:dyDescent="0.25">
      <c r="B29" s="10">
        <f t="shared" si="0"/>
        <v>25</v>
      </c>
      <c r="C29" s="296" t="s">
        <v>925</v>
      </c>
      <c r="D29" s="659" t="s">
        <v>940</v>
      </c>
      <c r="E29" s="484">
        <v>1972</v>
      </c>
      <c r="F29" s="485" t="s">
        <v>166</v>
      </c>
      <c r="G29" s="671" t="s">
        <v>6</v>
      </c>
      <c r="H29" s="486" t="s">
        <v>1133</v>
      </c>
      <c r="I29" s="130" t="s">
        <v>1210</v>
      </c>
      <c r="J29" s="287" t="s">
        <v>1587</v>
      </c>
      <c r="K29" s="95" t="s">
        <v>941</v>
      </c>
      <c r="L29" s="222"/>
      <c r="M29" s="222"/>
    </row>
    <row r="30" spans="2:13" s="23" customFormat="1" ht="41.25" customHeight="1" x14ac:dyDescent="0.25">
      <c r="B30" s="10">
        <f t="shared" si="0"/>
        <v>26</v>
      </c>
      <c r="C30" s="288" t="s">
        <v>624</v>
      </c>
      <c r="D30" s="659" t="s">
        <v>622</v>
      </c>
      <c r="E30" s="484" t="s">
        <v>896</v>
      </c>
      <c r="F30" s="36">
        <v>1297587</v>
      </c>
      <c r="G30" s="816" t="s">
        <v>604</v>
      </c>
      <c r="H30" s="679" t="s">
        <v>1639</v>
      </c>
      <c r="I30" s="288" t="s">
        <v>1640</v>
      </c>
      <c r="J30" s="95" t="s">
        <v>583</v>
      </c>
      <c r="K30" s="95" t="s">
        <v>1638</v>
      </c>
      <c r="L30" s="72"/>
      <c r="M30" s="72"/>
    </row>
    <row r="31" spans="2:13" ht="46.5" customHeight="1" x14ac:dyDescent="0.25">
      <c r="B31" s="10">
        <f t="shared" si="0"/>
        <v>27</v>
      </c>
      <c r="C31" s="79" t="s">
        <v>603</v>
      </c>
      <c r="D31" s="213" t="s">
        <v>623</v>
      </c>
      <c r="E31" s="64" t="s">
        <v>897</v>
      </c>
      <c r="F31" s="3">
        <v>1345278.21</v>
      </c>
      <c r="G31" s="817"/>
      <c r="H31" s="548"/>
      <c r="I31" s="36"/>
      <c r="J31" s="157" t="s">
        <v>583</v>
      </c>
      <c r="K31" s="72" t="s">
        <v>894</v>
      </c>
      <c r="L31" s="72"/>
      <c r="M31" s="72"/>
    </row>
    <row r="32" spans="2:13" s="23" customFormat="1" ht="54.75" customHeight="1" x14ac:dyDescent="0.25">
      <c r="B32" s="10">
        <f t="shared" si="0"/>
        <v>28</v>
      </c>
      <c r="C32" s="288" t="s">
        <v>576</v>
      </c>
      <c r="D32" s="287" t="s">
        <v>1623</v>
      </c>
      <c r="E32" s="655" t="s">
        <v>1624</v>
      </c>
      <c r="F32" s="36">
        <v>1426750</v>
      </c>
      <c r="G32" s="814" t="s">
        <v>59</v>
      </c>
      <c r="H32" s="677" t="s">
        <v>1622</v>
      </c>
      <c r="I32" s="287" t="s">
        <v>1621</v>
      </c>
      <c r="J32" s="287" t="s">
        <v>583</v>
      </c>
      <c r="K32" s="95" t="s">
        <v>1620</v>
      </c>
      <c r="L32" s="222"/>
      <c r="M32" s="222"/>
    </row>
    <row r="33" spans="2:14" s="23" customFormat="1" ht="48.75" x14ac:dyDescent="0.25">
      <c r="B33" s="10">
        <f t="shared" si="0"/>
        <v>29</v>
      </c>
      <c r="C33" s="288" t="s">
        <v>576</v>
      </c>
      <c r="D33" s="287" t="s">
        <v>1623</v>
      </c>
      <c r="E33" s="655" t="s">
        <v>1625</v>
      </c>
      <c r="F33" s="36">
        <v>1426750</v>
      </c>
      <c r="G33" s="815"/>
      <c r="H33" s="680" t="s">
        <v>1626</v>
      </c>
      <c r="I33" s="287" t="s">
        <v>1627</v>
      </c>
      <c r="J33" s="287" t="s">
        <v>583</v>
      </c>
      <c r="K33" s="95" t="s">
        <v>1620</v>
      </c>
      <c r="L33" s="222"/>
      <c r="M33" s="222"/>
    </row>
    <row r="34" spans="2:14" s="23" customFormat="1" ht="62.25" customHeight="1" x14ac:dyDescent="0.25">
      <c r="B34" s="10">
        <f t="shared" si="0"/>
        <v>30</v>
      </c>
      <c r="C34" s="288" t="s">
        <v>607</v>
      </c>
      <c r="D34" s="287" t="s">
        <v>1522</v>
      </c>
      <c r="E34" s="484">
        <v>1982</v>
      </c>
      <c r="F34" s="36">
        <v>80250</v>
      </c>
      <c r="G34" s="671" t="s">
        <v>6</v>
      </c>
      <c r="H34" s="486" t="s">
        <v>1553</v>
      </c>
      <c r="I34" s="287" t="s">
        <v>1554</v>
      </c>
      <c r="J34" s="95" t="s">
        <v>583</v>
      </c>
      <c r="K34" s="95" t="s">
        <v>1552</v>
      </c>
      <c r="L34" s="475" t="s">
        <v>1566</v>
      </c>
      <c r="M34" s="681"/>
    </row>
    <row r="35" spans="2:14" s="23" customFormat="1" ht="45.75" customHeight="1" x14ac:dyDescent="0.25">
      <c r="B35" s="10">
        <f t="shared" si="0"/>
        <v>31</v>
      </c>
      <c r="C35" s="288" t="s">
        <v>608</v>
      </c>
      <c r="D35" s="287" t="s">
        <v>1522</v>
      </c>
      <c r="E35" s="484">
        <v>1973</v>
      </c>
      <c r="F35" s="36"/>
      <c r="G35" s="671" t="s">
        <v>6</v>
      </c>
      <c r="H35" s="486" t="s">
        <v>1521</v>
      </c>
      <c r="I35" s="130" t="s">
        <v>1523</v>
      </c>
      <c r="J35" s="95" t="s">
        <v>583</v>
      </c>
      <c r="K35" s="222" t="s">
        <v>1520</v>
      </c>
      <c r="L35" s="222" t="s">
        <v>1551</v>
      </c>
      <c r="M35" s="222"/>
    </row>
    <row r="36" spans="2:14" s="23" customFormat="1" ht="46.5" customHeight="1" x14ac:dyDescent="0.25">
      <c r="B36" s="10">
        <f t="shared" si="0"/>
        <v>32</v>
      </c>
      <c r="C36" s="288" t="s">
        <v>577</v>
      </c>
      <c r="D36" s="287" t="s">
        <v>1522</v>
      </c>
      <c r="E36" s="484">
        <v>1982</v>
      </c>
      <c r="F36" s="36"/>
      <c r="G36" s="671" t="s">
        <v>6</v>
      </c>
      <c r="H36" s="486" t="s">
        <v>1580</v>
      </c>
      <c r="I36" s="95" t="s">
        <v>1582</v>
      </c>
      <c r="J36" s="95" t="s">
        <v>583</v>
      </c>
      <c r="K36" s="95" t="s">
        <v>1581</v>
      </c>
      <c r="L36" s="682"/>
      <c r="M36" s="682"/>
      <c r="N36" s="683"/>
    </row>
    <row r="37" spans="2:14" s="330" customFormat="1" ht="45" customHeight="1" x14ac:dyDescent="0.25">
      <c r="B37" s="10">
        <f t="shared" si="0"/>
        <v>33</v>
      </c>
      <c r="C37" s="355" t="s">
        <v>577</v>
      </c>
      <c r="D37" s="354"/>
      <c r="E37" s="489">
        <v>1973</v>
      </c>
      <c r="F37" s="488"/>
      <c r="G37" s="672" t="s">
        <v>6</v>
      </c>
      <c r="H37" s="490"/>
      <c r="I37" s="36"/>
      <c r="J37" s="353" t="s">
        <v>583</v>
      </c>
      <c r="K37" s="353" t="s">
        <v>894</v>
      </c>
      <c r="M37" s="761" t="s">
        <v>1515</v>
      </c>
      <c r="N37" s="491"/>
    </row>
    <row r="38" spans="2:14" ht="56.25" customHeight="1" x14ac:dyDescent="0.25">
      <c r="B38" s="10">
        <f t="shared" si="0"/>
        <v>34</v>
      </c>
      <c r="C38" s="261" t="s">
        <v>596</v>
      </c>
      <c r="D38" s="168"/>
      <c r="E38" s="11">
        <v>1982</v>
      </c>
      <c r="F38" s="11"/>
      <c r="G38" s="556" t="s">
        <v>6</v>
      </c>
      <c r="H38" s="6"/>
      <c r="I38" s="630"/>
      <c r="J38" s="157" t="s">
        <v>583</v>
      </c>
      <c r="K38" s="72"/>
      <c r="L38" s="193"/>
      <c r="M38" s="193"/>
    </row>
    <row r="39" spans="2:14" ht="48" customHeight="1" x14ac:dyDescent="0.25">
      <c r="B39" s="10">
        <f t="shared" si="0"/>
        <v>35</v>
      </c>
      <c r="C39" s="261" t="s">
        <v>1628</v>
      </c>
      <c r="D39" s="168"/>
      <c r="E39" s="11">
        <v>1982</v>
      </c>
      <c r="F39" s="11"/>
      <c r="G39" s="556" t="s">
        <v>6</v>
      </c>
      <c r="H39" s="6"/>
      <c r="I39" s="630"/>
      <c r="J39" s="157" t="s">
        <v>583</v>
      </c>
      <c r="K39" s="72"/>
      <c r="L39" s="193"/>
      <c r="M39" s="193"/>
      <c r="N39" t="s">
        <v>1629</v>
      </c>
    </row>
    <row r="40" spans="2:14" ht="36" customHeight="1" x14ac:dyDescent="0.25">
      <c r="B40" s="10">
        <f t="shared" si="0"/>
        <v>36</v>
      </c>
      <c r="C40" s="262" t="s">
        <v>592</v>
      </c>
      <c r="D40" s="276" t="s">
        <v>372</v>
      </c>
      <c r="E40" s="163">
        <v>1966</v>
      </c>
      <c r="F40" s="162">
        <v>50</v>
      </c>
      <c r="G40" s="673" t="s">
        <v>6</v>
      </c>
      <c r="H40" s="277" t="s">
        <v>1134</v>
      </c>
      <c r="I40" s="656" t="s">
        <v>1155</v>
      </c>
      <c r="J40" s="276" t="s">
        <v>967</v>
      </c>
      <c r="K40" s="79" t="s">
        <v>919</v>
      </c>
      <c r="L40" s="193"/>
      <c r="M40" s="193"/>
    </row>
    <row r="41" spans="2:14" ht="47.25" customHeight="1" x14ac:dyDescent="0.25">
      <c r="B41" s="10">
        <f t="shared" si="0"/>
        <v>37</v>
      </c>
      <c r="C41" s="262" t="s">
        <v>584</v>
      </c>
      <c r="D41" s="276" t="s">
        <v>372</v>
      </c>
      <c r="E41" s="163">
        <v>1966</v>
      </c>
      <c r="F41" s="162">
        <v>50</v>
      </c>
      <c r="G41" s="673" t="s">
        <v>6</v>
      </c>
      <c r="H41" s="277" t="s">
        <v>1135</v>
      </c>
      <c r="I41" s="130" t="s">
        <v>1113</v>
      </c>
      <c r="J41" s="277" t="s">
        <v>968</v>
      </c>
      <c r="K41" s="72" t="s">
        <v>921</v>
      </c>
      <c r="L41" s="193"/>
      <c r="M41" s="193"/>
    </row>
    <row r="42" spans="2:14" ht="51" customHeight="1" x14ac:dyDescent="0.25">
      <c r="B42" s="10">
        <f t="shared" si="0"/>
        <v>38</v>
      </c>
      <c r="C42" s="262" t="s">
        <v>591</v>
      </c>
      <c r="D42" s="276" t="s">
        <v>282</v>
      </c>
      <c r="E42" s="163">
        <v>1960</v>
      </c>
      <c r="F42" s="162">
        <v>1000</v>
      </c>
      <c r="G42" s="673" t="s">
        <v>6</v>
      </c>
      <c r="H42" s="277" t="s">
        <v>1136</v>
      </c>
      <c r="I42" s="130" t="s">
        <v>1322</v>
      </c>
      <c r="J42" s="277" t="s">
        <v>969</v>
      </c>
      <c r="K42" s="72" t="s">
        <v>920</v>
      </c>
      <c r="L42" s="193"/>
      <c r="M42" s="193"/>
    </row>
    <row r="43" spans="2:14" ht="37.5" customHeight="1" x14ac:dyDescent="0.25">
      <c r="B43" s="10">
        <f t="shared" si="0"/>
        <v>39</v>
      </c>
      <c r="C43" s="262" t="s">
        <v>585</v>
      </c>
      <c r="D43" s="276" t="s">
        <v>282</v>
      </c>
      <c r="E43" s="163">
        <v>1960</v>
      </c>
      <c r="F43" s="162">
        <v>1000</v>
      </c>
      <c r="G43" s="673" t="s">
        <v>6</v>
      </c>
      <c r="H43" s="277"/>
      <c r="I43" s="36"/>
      <c r="J43" s="276" t="s">
        <v>586</v>
      </c>
      <c r="K43" s="72"/>
      <c r="L43" s="193"/>
      <c r="M43" s="193"/>
    </row>
    <row r="44" spans="2:14" s="41" customFormat="1" ht="48.75" customHeight="1" x14ac:dyDescent="0.25">
      <c r="B44" s="10">
        <f t="shared" si="0"/>
        <v>40</v>
      </c>
      <c r="C44" s="260" t="s">
        <v>566</v>
      </c>
      <c r="D44" s="661" t="s">
        <v>922</v>
      </c>
      <c r="E44" s="163">
        <v>1978</v>
      </c>
      <c r="F44" s="164" t="s">
        <v>157</v>
      </c>
      <c r="G44" s="674" t="s">
        <v>587</v>
      </c>
      <c r="H44" s="166" t="s">
        <v>1137</v>
      </c>
      <c r="I44" s="130" t="s">
        <v>1147</v>
      </c>
      <c r="J44" s="277" t="s">
        <v>970</v>
      </c>
      <c r="K44" s="157" t="s">
        <v>923</v>
      </c>
      <c r="L44" s="223"/>
      <c r="M44" s="223"/>
    </row>
    <row r="45" spans="2:14" s="41" customFormat="1" ht="42.75" customHeight="1" x14ac:dyDescent="0.25">
      <c r="B45" s="10">
        <f t="shared" si="0"/>
        <v>41</v>
      </c>
      <c r="C45" s="260" t="s">
        <v>778</v>
      </c>
      <c r="D45" s="661" t="s">
        <v>922</v>
      </c>
      <c r="E45" s="163">
        <v>1978</v>
      </c>
      <c r="F45" s="164">
        <v>87492</v>
      </c>
      <c r="G45" s="674" t="s">
        <v>924</v>
      </c>
      <c r="H45" s="166" t="s">
        <v>1138</v>
      </c>
      <c r="I45" s="130" t="s">
        <v>1171</v>
      </c>
      <c r="J45" s="277" t="s">
        <v>971</v>
      </c>
      <c r="K45" s="72" t="s">
        <v>921</v>
      </c>
      <c r="L45" s="223"/>
      <c r="M45" s="223"/>
    </row>
    <row r="46" spans="2:14" s="154" customFormat="1" ht="55.5" customHeight="1" x14ac:dyDescent="0.25">
      <c r="B46" s="10">
        <f t="shared" si="0"/>
        <v>42</v>
      </c>
      <c r="C46" s="327" t="s">
        <v>594</v>
      </c>
      <c r="D46" s="275" t="s">
        <v>1608</v>
      </c>
      <c r="E46" s="487">
        <v>1985</v>
      </c>
      <c r="F46" s="487">
        <v>118649</v>
      </c>
      <c r="G46" s="673" t="s">
        <v>6</v>
      </c>
      <c r="H46" s="209" t="s">
        <v>1653</v>
      </c>
      <c r="I46" s="551" t="s">
        <v>1655</v>
      </c>
      <c r="J46" s="487" t="s">
        <v>1654</v>
      </c>
      <c r="K46" s="461" t="s">
        <v>1656</v>
      </c>
      <c r="L46" s="493"/>
      <c r="M46" s="493" t="s">
        <v>859</v>
      </c>
    </row>
    <row r="47" spans="2:14" ht="15.75" x14ac:dyDescent="0.25">
      <c r="B47" s="172"/>
      <c r="C47" s="263"/>
      <c r="D47" s="662"/>
      <c r="E47" s="255"/>
      <c r="F47" s="255">
        <f>SUM(F5:F46)</f>
        <v>13042230.210000001</v>
      </c>
      <c r="G47" s="675"/>
      <c r="H47" s="255"/>
      <c r="I47" s="657"/>
      <c r="J47" s="254"/>
      <c r="K47" s="291"/>
    </row>
    <row r="48" spans="2:14" ht="27.75" customHeight="1" x14ac:dyDescent="0.3">
      <c r="C48" s="684" t="s">
        <v>1667</v>
      </c>
      <c r="D48" s="663"/>
    </row>
    <row r="49" spans="2:9" ht="36" x14ac:dyDescent="0.25">
      <c r="B49" s="22" t="s">
        <v>44</v>
      </c>
      <c r="C49" s="81" t="s">
        <v>356</v>
      </c>
      <c r="D49" s="664" t="s">
        <v>23</v>
      </c>
      <c r="E49" s="81"/>
      <c r="F49" s="30" t="s">
        <v>357</v>
      </c>
      <c r="G49" s="677" t="s">
        <v>358</v>
      </c>
      <c r="H49" s="95" t="s">
        <v>582</v>
      </c>
      <c r="I49" s="258"/>
    </row>
    <row r="50" spans="2:9" ht="15" customHeight="1" x14ac:dyDescent="0.25">
      <c r="B50" s="808" t="s">
        <v>359</v>
      </c>
      <c r="C50" s="808"/>
      <c r="D50" s="808"/>
      <c r="E50" s="808"/>
      <c r="F50" s="808"/>
      <c r="G50" s="808"/>
      <c r="H50" s="808"/>
      <c r="I50" s="258"/>
    </row>
    <row r="51" spans="2:9" ht="45" x14ac:dyDescent="0.25">
      <c r="B51" s="22">
        <v>1</v>
      </c>
      <c r="C51" s="22" t="s">
        <v>360</v>
      </c>
      <c r="D51" s="167" t="s">
        <v>361</v>
      </c>
      <c r="E51" s="167"/>
      <c r="F51" s="30" t="s">
        <v>362</v>
      </c>
      <c r="G51" s="678" t="s">
        <v>575</v>
      </c>
      <c r="H51" s="95" t="s">
        <v>586</v>
      </c>
      <c r="I51" s="258"/>
    </row>
    <row r="52" spans="2:9" ht="45" x14ac:dyDescent="0.25">
      <c r="B52" s="22">
        <f>B51+1</f>
        <v>2</v>
      </c>
      <c r="C52" s="22" t="s">
        <v>360</v>
      </c>
      <c r="D52" s="167" t="s">
        <v>364</v>
      </c>
      <c r="E52" s="167"/>
      <c r="F52" s="30" t="s">
        <v>365</v>
      </c>
      <c r="G52" s="678" t="s">
        <v>575</v>
      </c>
      <c r="H52" s="95" t="s">
        <v>586</v>
      </c>
      <c r="I52" s="258"/>
    </row>
    <row r="53" spans="2:9" ht="45" x14ac:dyDescent="0.25">
      <c r="B53" s="22">
        <f t="shared" ref="B53:B73" si="1">B52+1</f>
        <v>3</v>
      </c>
      <c r="C53" s="22" t="s">
        <v>360</v>
      </c>
      <c r="D53" s="167" t="s">
        <v>366</v>
      </c>
      <c r="E53" s="167"/>
      <c r="F53" s="30" t="s">
        <v>367</v>
      </c>
      <c r="G53" s="678" t="s">
        <v>575</v>
      </c>
      <c r="H53" s="95" t="s">
        <v>586</v>
      </c>
      <c r="I53" s="258"/>
    </row>
    <row r="54" spans="2:9" ht="45" x14ac:dyDescent="0.25">
      <c r="B54" s="22">
        <f t="shared" si="1"/>
        <v>4</v>
      </c>
      <c r="C54" s="22" t="s">
        <v>360</v>
      </c>
      <c r="D54" s="167" t="s">
        <v>368</v>
      </c>
      <c r="E54" s="167"/>
      <c r="F54" s="30" t="s">
        <v>369</v>
      </c>
      <c r="G54" s="678" t="s">
        <v>575</v>
      </c>
      <c r="H54" s="95" t="s">
        <v>586</v>
      </c>
      <c r="I54" s="258"/>
    </row>
    <row r="55" spans="2:9" ht="45" x14ac:dyDescent="0.25">
      <c r="B55" s="22">
        <f t="shared" si="1"/>
        <v>5</v>
      </c>
      <c r="C55" s="22" t="s">
        <v>360</v>
      </c>
      <c r="D55" s="167" t="s">
        <v>370</v>
      </c>
      <c r="E55" s="167"/>
      <c r="F55" s="30" t="s">
        <v>371</v>
      </c>
      <c r="G55" s="678" t="s">
        <v>575</v>
      </c>
      <c r="H55" s="95" t="s">
        <v>586</v>
      </c>
      <c r="I55" s="258"/>
    </row>
    <row r="56" spans="2:9" ht="45" x14ac:dyDescent="0.25">
      <c r="B56" s="22">
        <f t="shared" si="1"/>
        <v>6</v>
      </c>
      <c r="C56" s="22" t="s">
        <v>360</v>
      </c>
      <c r="D56" s="167" t="s">
        <v>372</v>
      </c>
      <c r="E56" s="167"/>
      <c r="F56" s="30" t="s">
        <v>373</v>
      </c>
      <c r="G56" s="678" t="s">
        <v>363</v>
      </c>
      <c r="H56" s="95" t="s">
        <v>586</v>
      </c>
      <c r="I56" s="258"/>
    </row>
    <row r="57" spans="2:9" ht="45" x14ac:dyDescent="0.25">
      <c r="B57" s="22">
        <f t="shared" si="1"/>
        <v>7</v>
      </c>
      <c r="C57" s="22" t="s">
        <v>360</v>
      </c>
      <c r="D57" s="167" t="s">
        <v>374</v>
      </c>
      <c r="E57" s="167"/>
      <c r="F57" s="30" t="s">
        <v>375</v>
      </c>
      <c r="G57" s="678" t="s">
        <v>575</v>
      </c>
      <c r="H57" s="95" t="s">
        <v>586</v>
      </c>
      <c r="I57" s="258"/>
    </row>
    <row r="58" spans="2:9" ht="45" x14ac:dyDescent="0.25">
      <c r="B58" s="22">
        <f t="shared" si="1"/>
        <v>8</v>
      </c>
      <c r="C58" s="22" t="s">
        <v>360</v>
      </c>
      <c r="D58" s="167" t="s">
        <v>376</v>
      </c>
      <c r="E58" s="167"/>
      <c r="F58" s="30" t="s">
        <v>377</v>
      </c>
      <c r="G58" s="678" t="s">
        <v>575</v>
      </c>
      <c r="H58" s="95" t="s">
        <v>586</v>
      </c>
      <c r="I58" s="258"/>
    </row>
    <row r="59" spans="2:9" ht="45" x14ac:dyDescent="0.25">
      <c r="B59" s="22">
        <f t="shared" si="1"/>
        <v>9</v>
      </c>
      <c r="C59" s="22" t="s">
        <v>360</v>
      </c>
      <c r="D59" s="167" t="s">
        <v>268</v>
      </c>
      <c r="E59" s="167"/>
      <c r="F59" s="30" t="s">
        <v>378</v>
      </c>
      <c r="G59" s="678" t="s">
        <v>575</v>
      </c>
      <c r="H59" s="95" t="s">
        <v>586</v>
      </c>
      <c r="I59" s="258"/>
    </row>
    <row r="60" spans="2:9" ht="45" x14ac:dyDescent="0.25">
      <c r="B60" s="22">
        <f t="shared" si="1"/>
        <v>10</v>
      </c>
      <c r="C60" s="22" t="s">
        <v>360</v>
      </c>
      <c r="D60" s="167" t="s">
        <v>379</v>
      </c>
      <c r="E60" s="167"/>
      <c r="F60" s="30" t="s">
        <v>380</v>
      </c>
      <c r="G60" s="678" t="s">
        <v>575</v>
      </c>
      <c r="H60" s="95" t="s">
        <v>586</v>
      </c>
      <c r="I60" s="258"/>
    </row>
    <row r="61" spans="2:9" ht="45" x14ac:dyDescent="0.25">
      <c r="B61" s="22">
        <f t="shared" si="1"/>
        <v>11</v>
      </c>
      <c r="C61" s="22" t="s">
        <v>360</v>
      </c>
      <c r="D61" s="167" t="s">
        <v>381</v>
      </c>
      <c r="E61" s="167"/>
      <c r="F61" s="30" t="s">
        <v>382</v>
      </c>
      <c r="G61" s="678" t="s">
        <v>575</v>
      </c>
      <c r="H61" s="95" t="s">
        <v>586</v>
      </c>
      <c r="I61" s="258"/>
    </row>
    <row r="62" spans="2:9" ht="45" x14ac:dyDescent="0.25">
      <c r="B62" s="22">
        <f t="shared" si="1"/>
        <v>12</v>
      </c>
      <c r="C62" s="22" t="s">
        <v>360</v>
      </c>
      <c r="D62" s="167" t="s">
        <v>69</v>
      </c>
      <c r="E62" s="167"/>
      <c r="F62" s="30" t="s">
        <v>383</v>
      </c>
      <c r="G62" s="678" t="s">
        <v>575</v>
      </c>
      <c r="H62" s="95" t="s">
        <v>586</v>
      </c>
      <c r="I62" s="258"/>
    </row>
    <row r="63" spans="2:9" ht="45" x14ac:dyDescent="0.25">
      <c r="B63" s="22">
        <f t="shared" si="1"/>
        <v>13</v>
      </c>
      <c r="C63" s="22" t="s">
        <v>360</v>
      </c>
      <c r="D63" s="167" t="s">
        <v>384</v>
      </c>
      <c r="E63" s="167"/>
      <c r="F63" s="30" t="s">
        <v>385</v>
      </c>
      <c r="G63" s="678" t="s">
        <v>575</v>
      </c>
      <c r="H63" s="95" t="s">
        <v>586</v>
      </c>
      <c r="I63" s="258"/>
    </row>
    <row r="64" spans="2:9" ht="45" x14ac:dyDescent="0.25">
      <c r="B64" s="22">
        <f t="shared" si="1"/>
        <v>14</v>
      </c>
      <c r="C64" s="22" t="s">
        <v>360</v>
      </c>
      <c r="D64" s="167" t="s">
        <v>386</v>
      </c>
      <c r="E64" s="167"/>
      <c r="F64" s="30" t="s">
        <v>387</v>
      </c>
      <c r="G64" s="678" t="s">
        <v>575</v>
      </c>
      <c r="H64" s="95" t="s">
        <v>586</v>
      </c>
      <c r="I64" s="258"/>
    </row>
    <row r="65" spans="2:9" ht="45" x14ac:dyDescent="0.25">
      <c r="B65" s="22">
        <f t="shared" si="1"/>
        <v>15</v>
      </c>
      <c r="C65" s="22" t="s">
        <v>360</v>
      </c>
      <c r="D65" s="167" t="s">
        <v>388</v>
      </c>
      <c r="E65" s="167"/>
      <c r="F65" s="30" t="s">
        <v>389</v>
      </c>
      <c r="G65" s="678" t="s">
        <v>575</v>
      </c>
      <c r="H65" s="95" t="s">
        <v>586</v>
      </c>
      <c r="I65" s="258"/>
    </row>
    <row r="66" spans="2:9" ht="45" x14ac:dyDescent="0.25">
      <c r="B66" s="22">
        <f>B65+1</f>
        <v>16</v>
      </c>
      <c r="C66" s="22" t="s">
        <v>360</v>
      </c>
      <c r="D66" s="167" t="s">
        <v>390</v>
      </c>
      <c r="E66" s="167"/>
      <c r="F66" s="30" t="s">
        <v>391</v>
      </c>
      <c r="G66" s="678" t="s">
        <v>575</v>
      </c>
      <c r="H66" s="95" t="s">
        <v>586</v>
      </c>
      <c r="I66" s="258"/>
    </row>
    <row r="67" spans="2:9" ht="45" x14ac:dyDescent="0.25">
      <c r="B67" s="22">
        <f t="shared" si="1"/>
        <v>17</v>
      </c>
      <c r="C67" s="22" t="s">
        <v>360</v>
      </c>
      <c r="D67" s="167" t="s">
        <v>390</v>
      </c>
      <c r="E67" s="167"/>
      <c r="F67" s="30" t="s">
        <v>392</v>
      </c>
      <c r="G67" s="678" t="s">
        <v>575</v>
      </c>
      <c r="H67" s="95" t="s">
        <v>586</v>
      </c>
      <c r="I67" s="258"/>
    </row>
    <row r="68" spans="2:9" ht="45" x14ac:dyDescent="0.25">
      <c r="B68" s="22">
        <f t="shared" si="1"/>
        <v>18</v>
      </c>
      <c r="C68" s="22" t="s">
        <v>360</v>
      </c>
      <c r="D68" s="167" t="s">
        <v>393</v>
      </c>
      <c r="E68" s="167"/>
      <c r="F68" s="30" t="s">
        <v>394</v>
      </c>
      <c r="G68" s="678" t="s">
        <v>575</v>
      </c>
      <c r="H68" s="95" t="s">
        <v>586</v>
      </c>
      <c r="I68" s="258"/>
    </row>
    <row r="69" spans="2:9" ht="45" x14ac:dyDescent="0.25">
      <c r="B69" s="22">
        <f t="shared" si="1"/>
        <v>19</v>
      </c>
      <c r="C69" s="22" t="s">
        <v>360</v>
      </c>
      <c r="D69" s="167" t="s">
        <v>395</v>
      </c>
      <c r="E69" s="167"/>
      <c r="F69" s="30" t="s">
        <v>396</v>
      </c>
      <c r="G69" s="678" t="s">
        <v>575</v>
      </c>
      <c r="H69" s="95" t="s">
        <v>586</v>
      </c>
      <c r="I69" s="258"/>
    </row>
    <row r="70" spans="2:9" ht="45" x14ac:dyDescent="0.25">
      <c r="B70" s="22">
        <f t="shared" si="1"/>
        <v>20</v>
      </c>
      <c r="C70" s="22" t="s">
        <v>360</v>
      </c>
      <c r="D70" s="167" t="s">
        <v>397</v>
      </c>
      <c r="E70" s="167"/>
      <c r="F70" s="30" t="s">
        <v>398</v>
      </c>
      <c r="G70" s="678" t="s">
        <v>575</v>
      </c>
      <c r="H70" s="95" t="s">
        <v>586</v>
      </c>
      <c r="I70" s="258"/>
    </row>
    <row r="71" spans="2:9" ht="45" x14ac:dyDescent="0.25">
      <c r="B71" s="22">
        <f>B70+1</f>
        <v>21</v>
      </c>
      <c r="C71" s="22" t="s">
        <v>399</v>
      </c>
      <c r="D71" s="167" t="s">
        <v>400</v>
      </c>
      <c r="E71" s="167"/>
      <c r="F71" s="83"/>
      <c r="G71" s="678" t="s">
        <v>575</v>
      </c>
      <c r="H71" s="95" t="s">
        <v>586</v>
      </c>
      <c r="I71" s="258"/>
    </row>
    <row r="72" spans="2:9" ht="45" x14ac:dyDescent="0.25">
      <c r="B72" s="22">
        <f t="shared" si="1"/>
        <v>22</v>
      </c>
      <c r="C72" s="22" t="s">
        <v>399</v>
      </c>
      <c r="D72" s="167" t="s">
        <v>401</v>
      </c>
      <c r="E72" s="167"/>
      <c r="F72" s="83"/>
      <c r="G72" s="678" t="s">
        <v>575</v>
      </c>
      <c r="H72" s="95" t="s">
        <v>586</v>
      </c>
      <c r="I72" s="258"/>
    </row>
    <row r="73" spans="2:9" ht="45" x14ac:dyDescent="0.25">
      <c r="B73" s="22">
        <f t="shared" si="1"/>
        <v>23</v>
      </c>
      <c r="C73" s="22" t="s">
        <v>399</v>
      </c>
      <c r="D73" s="167" t="s">
        <v>64</v>
      </c>
      <c r="E73" s="167"/>
      <c r="F73" s="83"/>
      <c r="G73" s="678" t="s">
        <v>575</v>
      </c>
      <c r="H73" s="95" t="s">
        <v>586</v>
      </c>
      <c r="I73" s="258"/>
    </row>
    <row r="74" spans="2:9" ht="15.75" x14ac:dyDescent="0.25">
      <c r="B74" s="809" t="s">
        <v>402</v>
      </c>
      <c r="C74" s="810"/>
      <c r="D74" s="810"/>
      <c r="E74" s="810"/>
      <c r="F74" s="810"/>
      <c r="G74" s="810"/>
      <c r="H74" s="810"/>
      <c r="I74" s="258"/>
    </row>
    <row r="75" spans="2:9" ht="45" x14ac:dyDescent="0.25">
      <c r="B75" s="22">
        <f>B73+1</f>
        <v>24</v>
      </c>
      <c r="C75" s="84" t="s">
        <v>403</v>
      </c>
      <c r="D75" s="167" t="s">
        <v>404</v>
      </c>
      <c r="E75" s="167"/>
      <c r="F75" s="84"/>
      <c r="G75" s="678" t="s">
        <v>575</v>
      </c>
      <c r="H75" s="95" t="s">
        <v>586</v>
      </c>
      <c r="I75" s="258"/>
    </row>
    <row r="76" spans="2:9" ht="45" x14ac:dyDescent="0.25">
      <c r="B76" s="22">
        <f>B75+1</f>
        <v>25</v>
      </c>
      <c r="C76" s="84" t="s">
        <v>403</v>
      </c>
      <c r="D76" s="167" t="s">
        <v>361</v>
      </c>
      <c r="E76" s="167"/>
      <c r="F76" s="84"/>
      <c r="G76" s="678" t="s">
        <v>575</v>
      </c>
      <c r="H76" s="95" t="s">
        <v>586</v>
      </c>
      <c r="I76" s="258"/>
    </row>
    <row r="77" spans="2:9" ht="45" x14ac:dyDescent="0.25">
      <c r="B77" s="22">
        <f t="shared" ref="B77:B91" si="2">B76+1</f>
        <v>26</v>
      </c>
      <c r="C77" s="84" t="s">
        <v>403</v>
      </c>
      <c r="D77" s="167" t="s">
        <v>364</v>
      </c>
      <c r="E77" s="167"/>
      <c r="F77" s="84"/>
      <c r="G77" s="678" t="s">
        <v>575</v>
      </c>
      <c r="H77" s="95" t="s">
        <v>586</v>
      </c>
      <c r="I77" s="258"/>
    </row>
    <row r="78" spans="2:9" ht="45" x14ac:dyDescent="0.25">
      <c r="B78" s="22">
        <f t="shared" si="2"/>
        <v>27</v>
      </c>
      <c r="C78" s="84" t="s">
        <v>403</v>
      </c>
      <c r="D78" s="167" t="s">
        <v>405</v>
      </c>
      <c r="E78" s="167"/>
      <c r="F78" s="84"/>
      <c r="G78" s="678" t="s">
        <v>575</v>
      </c>
      <c r="H78" s="95" t="s">
        <v>586</v>
      </c>
      <c r="I78" s="258"/>
    </row>
    <row r="79" spans="2:9" ht="45" x14ac:dyDescent="0.25">
      <c r="B79" s="22">
        <f>B78+1</f>
        <v>28</v>
      </c>
      <c r="C79" s="84" t="s">
        <v>403</v>
      </c>
      <c r="D79" s="167" t="s">
        <v>406</v>
      </c>
      <c r="E79" s="167"/>
      <c r="F79" s="84"/>
      <c r="G79" s="678" t="s">
        <v>575</v>
      </c>
      <c r="H79" s="95" t="s">
        <v>586</v>
      </c>
      <c r="I79" s="258"/>
    </row>
    <row r="80" spans="2:9" ht="45" x14ac:dyDescent="0.25">
      <c r="B80" s="22">
        <f t="shared" si="2"/>
        <v>29</v>
      </c>
      <c r="C80" s="84" t="s">
        <v>403</v>
      </c>
      <c r="D80" s="167" t="s">
        <v>376</v>
      </c>
      <c r="E80" s="167"/>
      <c r="F80" s="84"/>
      <c r="G80" s="678" t="s">
        <v>575</v>
      </c>
      <c r="H80" s="95" t="s">
        <v>586</v>
      </c>
      <c r="I80" s="258"/>
    </row>
    <row r="81" spans="2:9" ht="45" x14ac:dyDescent="0.25">
      <c r="B81" s="22">
        <f t="shared" si="2"/>
        <v>30</v>
      </c>
      <c r="C81" s="84" t="s">
        <v>403</v>
      </c>
      <c r="D81" s="167" t="s">
        <v>268</v>
      </c>
      <c r="E81" s="167"/>
      <c r="F81" s="84"/>
      <c r="G81" s="678" t="s">
        <v>575</v>
      </c>
      <c r="H81" s="95" t="s">
        <v>586</v>
      </c>
      <c r="I81" s="258"/>
    </row>
    <row r="82" spans="2:9" ht="45" x14ac:dyDescent="0.25">
      <c r="B82" s="22">
        <f t="shared" si="2"/>
        <v>31</v>
      </c>
      <c r="C82" s="84" t="s">
        <v>403</v>
      </c>
      <c r="D82" s="167" t="s">
        <v>379</v>
      </c>
      <c r="E82" s="167"/>
      <c r="F82" s="84"/>
      <c r="G82" s="678" t="s">
        <v>575</v>
      </c>
      <c r="H82" s="95" t="s">
        <v>586</v>
      </c>
      <c r="I82" s="258"/>
    </row>
    <row r="83" spans="2:9" ht="45" x14ac:dyDescent="0.25">
      <c r="B83" s="22">
        <f t="shared" si="2"/>
        <v>32</v>
      </c>
      <c r="C83" s="84" t="s">
        <v>403</v>
      </c>
      <c r="D83" s="167" t="s">
        <v>407</v>
      </c>
      <c r="E83" s="167"/>
      <c r="F83" s="84"/>
      <c r="G83" s="678" t="s">
        <v>575</v>
      </c>
      <c r="H83" s="95" t="s">
        <v>586</v>
      </c>
      <c r="I83" s="258"/>
    </row>
    <row r="84" spans="2:9" ht="45" x14ac:dyDescent="0.25">
      <c r="B84" s="22">
        <f t="shared" si="2"/>
        <v>33</v>
      </c>
      <c r="C84" s="84" t="s">
        <v>403</v>
      </c>
      <c r="D84" s="167" t="s">
        <v>408</v>
      </c>
      <c r="E84" s="167"/>
      <c r="F84" s="84"/>
      <c r="G84" s="678" t="s">
        <v>575</v>
      </c>
      <c r="H84" s="95" t="s">
        <v>586</v>
      </c>
      <c r="I84" s="258"/>
    </row>
    <row r="85" spans="2:9" ht="45" x14ac:dyDescent="0.25">
      <c r="B85" s="22">
        <f t="shared" si="2"/>
        <v>34</v>
      </c>
      <c r="C85" s="84" t="s">
        <v>403</v>
      </c>
      <c r="D85" s="167" t="s">
        <v>386</v>
      </c>
      <c r="E85" s="167"/>
      <c r="F85" s="84"/>
      <c r="G85" s="678" t="s">
        <v>575</v>
      </c>
      <c r="H85" s="95" t="s">
        <v>586</v>
      </c>
      <c r="I85" s="258"/>
    </row>
    <row r="86" spans="2:9" ht="45" x14ac:dyDescent="0.25">
      <c r="B86" s="22">
        <f t="shared" si="2"/>
        <v>35</v>
      </c>
      <c r="C86" s="84" t="s">
        <v>403</v>
      </c>
      <c r="D86" s="167" t="s">
        <v>388</v>
      </c>
      <c r="E86" s="167"/>
      <c r="F86" s="84"/>
      <c r="G86" s="678" t="s">
        <v>575</v>
      </c>
      <c r="H86" s="95" t="s">
        <v>586</v>
      </c>
      <c r="I86" s="258"/>
    </row>
    <row r="87" spans="2:9" ht="45" x14ac:dyDescent="0.25">
      <c r="B87" s="22">
        <f>B86+1</f>
        <v>36</v>
      </c>
      <c r="C87" s="84" t="s">
        <v>403</v>
      </c>
      <c r="D87" s="167" t="s">
        <v>115</v>
      </c>
      <c r="E87" s="167"/>
      <c r="F87" s="85"/>
      <c r="G87" s="678" t="s">
        <v>575</v>
      </c>
      <c r="H87" s="95" t="s">
        <v>586</v>
      </c>
      <c r="I87" s="258"/>
    </row>
    <row r="88" spans="2:9" ht="45" x14ac:dyDescent="0.25">
      <c r="B88" s="22">
        <f t="shared" si="2"/>
        <v>37</v>
      </c>
      <c r="C88" s="84" t="s">
        <v>403</v>
      </c>
      <c r="D88" s="167" t="s">
        <v>115</v>
      </c>
      <c r="E88" s="167"/>
      <c r="F88" s="84"/>
      <c r="G88" s="678" t="s">
        <v>575</v>
      </c>
      <c r="H88" s="95" t="s">
        <v>586</v>
      </c>
      <c r="I88" s="258"/>
    </row>
    <row r="89" spans="2:9" ht="45" x14ac:dyDescent="0.25">
      <c r="B89" s="22">
        <f t="shared" si="2"/>
        <v>38</v>
      </c>
      <c r="C89" s="84" t="s">
        <v>403</v>
      </c>
      <c r="D89" s="167" t="s">
        <v>393</v>
      </c>
      <c r="E89" s="167"/>
      <c r="F89" s="84"/>
      <c r="G89" s="678" t="s">
        <v>575</v>
      </c>
      <c r="H89" s="95" t="s">
        <v>586</v>
      </c>
      <c r="I89" s="258"/>
    </row>
    <row r="90" spans="2:9" ht="45" x14ac:dyDescent="0.25">
      <c r="B90" s="22">
        <f t="shared" si="2"/>
        <v>39</v>
      </c>
      <c r="C90" s="84" t="s">
        <v>403</v>
      </c>
      <c r="D90" s="167" t="s">
        <v>395</v>
      </c>
      <c r="E90" s="167"/>
      <c r="F90" s="84"/>
      <c r="G90" s="678" t="s">
        <v>575</v>
      </c>
      <c r="H90" s="95" t="s">
        <v>586</v>
      </c>
      <c r="I90" s="258"/>
    </row>
    <row r="91" spans="2:9" ht="45" x14ac:dyDescent="0.25">
      <c r="B91" s="22">
        <f t="shared" si="2"/>
        <v>40</v>
      </c>
      <c r="C91" s="84" t="s">
        <v>403</v>
      </c>
      <c r="D91" s="167" t="s">
        <v>409</v>
      </c>
      <c r="E91" s="167"/>
      <c r="F91" s="84"/>
      <c r="G91" s="678" t="s">
        <v>575</v>
      </c>
      <c r="H91" s="95" t="s">
        <v>586</v>
      </c>
      <c r="I91" s="258"/>
    </row>
    <row r="92" spans="2:9" ht="15.75" x14ac:dyDescent="0.25">
      <c r="B92" s="809" t="s">
        <v>410</v>
      </c>
      <c r="C92" s="810"/>
      <c r="D92" s="810"/>
      <c r="E92" s="810"/>
      <c r="F92" s="810"/>
      <c r="G92" s="810"/>
      <c r="H92" s="810"/>
      <c r="I92" s="258"/>
    </row>
    <row r="93" spans="2:9" ht="45" x14ac:dyDescent="0.25">
      <c r="B93" s="22">
        <f>B91+1</f>
        <v>41</v>
      </c>
      <c r="C93" s="84" t="s">
        <v>411</v>
      </c>
      <c r="D93" s="167" t="s">
        <v>368</v>
      </c>
      <c r="E93" s="167"/>
      <c r="F93" s="84"/>
      <c r="G93" s="678" t="s">
        <v>575</v>
      </c>
      <c r="H93" s="95" t="s">
        <v>586</v>
      </c>
      <c r="I93" s="258"/>
    </row>
    <row r="94" spans="2:9" ht="45" x14ac:dyDescent="0.25">
      <c r="B94" s="22">
        <f>B93+1</f>
        <v>42</v>
      </c>
      <c r="C94" s="84" t="s">
        <v>411</v>
      </c>
      <c r="D94" s="167" t="s">
        <v>370</v>
      </c>
      <c r="E94" s="167"/>
      <c r="F94" s="84"/>
      <c r="G94" s="678" t="s">
        <v>575</v>
      </c>
      <c r="H94" s="95" t="s">
        <v>586</v>
      </c>
      <c r="I94" s="258"/>
    </row>
    <row r="95" spans="2:9" ht="45" x14ac:dyDescent="0.25">
      <c r="B95" s="22">
        <f>B94+1</f>
        <v>43</v>
      </c>
      <c r="C95" s="84" t="s">
        <v>411</v>
      </c>
      <c r="D95" s="167" t="s">
        <v>374</v>
      </c>
      <c r="E95" s="167"/>
      <c r="F95" s="84"/>
      <c r="G95" s="678" t="s">
        <v>575</v>
      </c>
      <c r="H95" s="95" t="s">
        <v>586</v>
      </c>
      <c r="I95" s="258"/>
    </row>
    <row r="96" spans="2:9" ht="45" x14ac:dyDescent="0.25">
      <c r="B96" s="22">
        <f>B95+1</f>
        <v>44</v>
      </c>
      <c r="C96" s="84" t="s">
        <v>411</v>
      </c>
      <c r="D96" s="167" t="s">
        <v>412</v>
      </c>
      <c r="E96" s="167"/>
      <c r="F96" s="84"/>
      <c r="G96" s="678" t="s">
        <v>575</v>
      </c>
      <c r="H96" s="95" t="s">
        <v>586</v>
      </c>
      <c r="I96" s="258"/>
    </row>
    <row r="97" spans="2:9" ht="45" x14ac:dyDescent="0.25">
      <c r="B97" s="22">
        <f>B96+1</f>
        <v>45</v>
      </c>
      <c r="C97" s="84" t="s">
        <v>411</v>
      </c>
      <c r="D97" s="167" t="s">
        <v>381</v>
      </c>
      <c r="E97" s="167"/>
      <c r="F97" s="84"/>
      <c r="G97" s="678" t="s">
        <v>575</v>
      </c>
      <c r="H97" s="95" t="s">
        <v>586</v>
      </c>
      <c r="I97" s="258"/>
    </row>
    <row r="98" spans="2:9" x14ac:dyDescent="0.25">
      <c r="I98" s="258"/>
    </row>
    <row r="99" spans="2:9" x14ac:dyDescent="0.25">
      <c r="I99" s="258"/>
    </row>
    <row r="100" spans="2:9" x14ac:dyDescent="0.25">
      <c r="I100" s="258"/>
    </row>
    <row r="101" spans="2:9" x14ac:dyDescent="0.25">
      <c r="I101" s="258"/>
    </row>
    <row r="102" spans="2:9" x14ac:dyDescent="0.25">
      <c r="I102" s="258"/>
    </row>
    <row r="103" spans="2:9" x14ac:dyDescent="0.25">
      <c r="I103" s="258"/>
    </row>
    <row r="104" spans="2:9" x14ac:dyDescent="0.25">
      <c r="I104" s="258"/>
    </row>
    <row r="105" spans="2:9" x14ac:dyDescent="0.25">
      <c r="I105" s="258"/>
    </row>
    <row r="106" spans="2:9" x14ac:dyDescent="0.25">
      <c r="I106" s="258"/>
    </row>
    <row r="107" spans="2:9" x14ac:dyDescent="0.25">
      <c r="I107" s="258"/>
    </row>
    <row r="108" spans="2:9" x14ac:dyDescent="0.25">
      <c r="I108" s="258"/>
    </row>
    <row r="109" spans="2:9" x14ac:dyDescent="0.25">
      <c r="I109" s="258"/>
    </row>
    <row r="110" spans="2:9" x14ac:dyDescent="0.25">
      <c r="I110" s="258"/>
    </row>
    <row r="111" spans="2:9" x14ac:dyDescent="0.25">
      <c r="I111" s="258"/>
    </row>
    <row r="112" spans="2:9" x14ac:dyDescent="0.25">
      <c r="I112" s="258"/>
    </row>
    <row r="113" spans="9:9" x14ac:dyDescent="0.25">
      <c r="I113" s="258"/>
    </row>
    <row r="114" spans="9:9" x14ac:dyDescent="0.25">
      <c r="I114" s="258"/>
    </row>
    <row r="115" spans="9:9" x14ac:dyDescent="0.25">
      <c r="I115" s="258"/>
    </row>
    <row r="116" spans="9:9" x14ac:dyDescent="0.25">
      <c r="I116" s="258"/>
    </row>
    <row r="117" spans="9:9" x14ac:dyDescent="0.25">
      <c r="I117" s="258"/>
    </row>
    <row r="118" spans="9:9" x14ac:dyDescent="0.25">
      <c r="I118" s="258"/>
    </row>
    <row r="119" spans="9:9" x14ac:dyDescent="0.25">
      <c r="I119" s="258"/>
    </row>
    <row r="120" spans="9:9" x14ac:dyDescent="0.25">
      <c r="I120" s="258"/>
    </row>
    <row r="121" spans="9:9" x14ac:dyDescent="0.25">
      <c r="I121" s="258"/>
    </row>
    <row r="122" spans="9:9" x14ac:dyDescent="0.25">
      <c r="I122" s="258"/>
    </row>
    <row r="123" spans="9:9" x14ac:dyDescent="0.25">
      <c r="I123" s="258"/>
    </row>
    <row r="124" spans="9:9" x14ac:dyDescent="0.25">
      <c r="I124" s="258"/>
    </row>
    <row r="125" spans="9:9" x14ac:dyDescent="0.25">
      <c r="I125" s="258"/>
    </row>
    <row r="126" spans="9:9" x14ac:dyDescent="0.25">
      <c r="I126" s="258"/>
    </row>
    <row r="127" spans="9:9" x14ac:dyDescent="0.25">
      <c r="I127" s="258"/>
    </row>
    <row r="128" spans="9:9" x14ac:dyDescent="0.25">
      <c r="I128" s="258"/>
    </row>
    <row r="129" spans="9:9" x14ac:dyDescent="0.25">
      <c r="I129" s="258"/>
    </row>
    <row r="130" spans="9:9" x14ac:dyDescent="0.25">
      <c r="I130" s="258"/>
    </row>
    <row r="131" spans="9:9" x14ac:dyDescent="0.25">
      <c r="I131" s="258"/>
    </row>
    <row r="132" spans="9:9" x14ac:dyDescent="0.25">
      <c r="I132" s="258"/>
    </row>
    <row r="133" spans="9:9" x14ac:dyDescent="0.25">
      <c r="I133" s="258"/>
    </row>
    <row r="134" spans="9:9" x14ac:dyDescent="0.25">
      <c r="I134" s="258"/>
    </row>
    <row r="135" spans="9:9" x14ac:dyDescent="0.25">
      <c r="I135" s="258"/>
    </row>
    <row r="136" spans="9:9" x14ac:dyDescent="0.25">
      <c r="I136" s="258"/>
    </row>
    <row r="137" spans="9:9" x14ac:dyDescent="0.25">
      <c r="I137" s="258"/>
    </row>
    <row r="138" spans="9:9" x14ac:dyDescent="0.25">
      <c r="I138" s="258"/>
    </row>
    <row r="139" spans="9:9" x14ac:dyDescent="0.25">
      <c r="I139" s="258"/>
    </row>
    <row r="140" spans="9:9" x14ac:dyDescent="0.25">
      <c r="I140" s="258"/>
    </row>
    <row r="141" spans="9:9" x14ac:dyDescent="0.25">
      <c r="I141" s="258"/>
    </row>
    <row r="142" spans="9:9" x14ac:dyDescent="0.25">
      <c r="I142" s="258"/>
    </row>
    <row r="143" spans="9:9" x14ac:dyDescent="0.25">
      <c r="I143" s="258"/>
    </row>
    <row r="144" spans="9:9" x14ac:dyDescent="0.25">
      <c r="I144" s="258"/>
    </row>
    <row r="145" spans="9:9" x14ac:dyDescent="0.25">
      <c r="I145" s="258"/>
    </row>
    <row r="146" spans="9:9" x14ac:dyDescent="0.25">
      <c r="I146" s="258"/>
    </row>
    <row r="147" spans="9:9" x14ac:dyDescent="0.25">
      <c r="I147" s="258"/>
    </row>
    <row r="148" spans="9:9" x14ac:dyDescent="0.25">
      <c r="I148" s="258"/>
    </row>
    <row r="149" spans="9:9" x14ac:dyDescent="0.25">
      <c r="I149" s="258"/>
    </row>
    <row r="150" spans="9:9" x14ac:dyDescent="0.25">
      <c r="I150" s="258"/>
    </row>
    <row r="151" spans="9:9" x14ac:dyDescent="0.25">
      <c r="I151" s="258"/>
    </row>
    <row r="152" spans="9:9" x14ac:dyDescent="0.25">
      <c r="I152" s="258"/>
    </row>
    <row r="153" spans="9:9" x14ac:dyDescent="0.25">
      <c r="I153" s="258"/>
    </row>
    <row r="154" spans="9:9" x14ac:dyDescent="0.25">
      <c r="I154" s="258"/>
    </row>
    <row r="155" spans="9:9" x14ac:dyDescent="0.25">
      <c r="I155" s="258"/>
    </row>
    <row r="156" spans="9:9" x14ac:dyDescent="0.25">
      <c r="I156" s="258"/>
    </row>
    <row r="157" spans="9:9" x14ac:dyDescent="0.25">
      <c r="I157" s="258"/>
    </row>
    <row r="158" spans="9:9" x14ac:dyDescent="0.25">
      <c r="I158" s="258"/>
    </row>
    <row r="159" spans="9:9" x14ac:dyDescent="0.25">
      <c r="I159" s="258"/>
    </row>
    <row r="160" spans="9:9" x14ac:dyDescent="0.25">
      <c r="I160" s="258"/>
    </row>
    <row r="161" spans="9:9" x14ac:dyDescent="0.25">
      <c r="I161" s="258"/>
    </row>
    <row r="162" spans="9:9" x14ac:dyDescent="0.25">
      <c r="I162" s="258"/>
    </row>
    <row r="163" spans="9:9" x14ac:dyDescent="0.25">
      <c r="I163" s="258"/>
    </row>
    <row r="164" spans="9:9" x14ac:dyDescent="0.25">
      <c r="I164" s="258"/>
    </row>
    <row r="165" spans="9:9" x14ac:dyDescent="0.25">
      <c r="I165" s="258"/>
    </row>
    <row r="166" spans="9:9" x14ac:dyDescent="0.25">
      <c r="I166" s="258"/>
    </row>
    <row r="167" spans="9:9" x14ac:dyDescent="0.25">
      <c r="I167" s="258"/>
    </row>
    <row r="168" spans="9:9" x14ac:dyDescent="0.25">
      <c r="I168" s="258"/>
    </row>
    <row r="169" spans="9:9" x14ac:dyDescent="0.25">
      <c r="I169" s="258"/>
    </row>
  </sheetData>
  <mergeCells count="7">
    <mergeCell ref="B50:H50"/>
    <mergeCell ref="B92:H92"/>
    <mergeCell ref="B74:H74"/>
    <mergeCell ref="B2:K3"/>
    <mergeCell ref="G18:G19"/>
    <mergeCell ref="G32:G33"/>
    <mergeCell ref="G30:G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113"/>
  <sheetViews>
    <sheetView view="pageBreakPreview" topLeftCell="C43" zoomScale="60" zoomScaleNormal="100" workbookViewId="0">
      <selection activeCell="D113" sqref="D113"/>
    </sheetView>
  </sheetViews>
  <sheetFormatPr defaultRowHeight="15" x14ac:dyDescent="0.25"/>
  <cols>
    <col min="1" max="1" width="9.140625" style="23"/>
    <col min="2" max="2" width="4.42578125" customWidth="1"/>
    <col min="3" max="3" width="25" customWidth="1"/>
    <col min="4" max="4" width="31.28515625" customWidth="1"/>
    <col min="5" max="5" width="11.140625" customWidth="1"/>
    <col min="6" max="6" width="12" customWidth="1"/>
    <col min="7" max="7" width="19.7109375" customWidth="1"/>
    <col min="8" max="8" width="18.7109375" customWidth="1"/>
    <col min="9" max="9" width="20.5703125" style="307" customWidth="1"/>
    <col min="10" max="10" width="24.5703125" customWidth="1"/>
    <col min="11" max="11" width="20" customWidth="1"/>
    <col min="12" max="13" width="18.28515625" style="709" customWidth="1"/>
    <col min="14" max="14" width="19.28515625" style="170" customWidth="1"/>
  </cols>
  <sheetData>
    <row r="2" spans="1:14" ht="18.75" x14ac:dyDescent="0.3">
      <c r="B2" s="829" t="s">
        <v>1668</v>
      </c>
      <c r="C2" s="829"/>
      <c r="D2" s="829"/>
      <c r="E2" s="829"/>
      <c r="F2" s="829"/>
      <c r="G2" s="829"/>
      <c r="H2" s="829"/>
      <c r="I2" s="829"/>
      <c r="J2" s="829"/>
      <c r="K2" s="685"/>
    </row>
    <row r="3" spans="1:14" ht="18.75" x14ac:dyDescent="0.3">
      <c r="B3" s="217"/>
      <c r="C3" s="217"/>
      <c r="D3" s="217"/>
      <c r="E3" s="217"/>
      <c r="F3" s="217"/>
      <c r="G3" s="217"/>
      <c r="H3" s="217"/>
      <c r="I3" s="298"/>
      <c r="J3" s="217"/>
      <c r="K3" s="217"/>
    </row>
    <row r="4" spans="1:14" ht="38.25" x14ac:dyDescent="0.25">
      <c r="B4" s="175" t="s">
        <v>44</v>
      </c>
      <c r="C4" s="175" t="s">
        <v>110</v>
      </c>
      <c r="D4" s="175" t="s">
        <v>23</v>
      </c>
      <c r="E4" s="175" t="s">
        <v>626</v>
      </c>
      <c r="F4" s="175" t="s">
        <v>579</v>
      </c>
      <c r="G4" s="175" t="s">
        <v>331</v>
      </c>
      <c r="H4" s="175" t="s">
        <v>627</v>
      </c>
      <c r="I4" s="299" t="s">
        <v>628</v>
      </c>
      <c r="J4" s="175" t="s">
        <v>447</v>
      </c>
      <c r="K4" s="175" t="s">
        <v>761</v>
      </c>
      <c r="L4" s="686" t="s">
        <v>821</v>
      </c>
      <c r="M4" s="686" t="s">
        <v>1695</v>
      </c>
      <c r="N4" s="694" t="s">
        <v>1669</v>
      </c>
    </row>
    <row r="5" spans="1:14" s="41" customFormat="1" ht="60" customHeight="1" x14ac:dyDescent="0.25">
      <c r="A5" s="23"/>
      <c r="B5" s="551">
        <v>1</v>
      </c>
      <c r="C5" s="551" t="s">
        <v>654</v>
      </c>
      <c r="D5" s="26" t="s">
        <v>143</v>
      </c>
      <c r="E5" s="551">
        <v>53.1</v>
      </c>
      <c r="F5" s="551">
        <v>1985</v>
      </c>
      <c r="G5" s="551" t="s">
        <v>144</v>
      </c>
      <c r="H5" s="551" t="s">
        <v>1358</v>
      </c>
      <c r="I5" s="125" t="s">
        <v>655</v>
      </c>
      <c r="J5" s="551" t="s">
        <v>656</v>
      </c>
      <c r="K5" s="551" t="s">
        <v>988</v>
      </c>
      <c r="L5" s="710"/>
      <c r="M5" s="710"/>
      <c r="N5" s="84"/>
    </row>
    <row r="6" spans="1:14" s="23" customFormat="1" ht="58.5" customHeight="1" x14ac:dyDescent="0.25">
      <c r="B6" s="551">
        <f>B5+1</f>
        <v>2</v>
      </c>
      <c r="C6" s="551" t="s">
        <v>652</v>
      </c>
      <c r="D6" s="551" t="s">
        <v>214</v>
      </c>
      <c r="E6" s="551">
        <v>1181.3</v>
      </c>
      <c r="F6" s="551">
        <v>1978</v>
      </c>
      <c r="G6" s="551" t="s">
        <v>653</v>
      </c>
      <c r="H6" s="551" t="s">
        <v>1328</v>
      </c>
      <c r="I6" s="125" t="s">
        <v>679</v>
      </c>
      <c r="J6" s="551" t="s">
        <v>1431</v>
      </c>
      <c r="K6" s="551" t="s">
        <v>988</v>
      </c>
      <c r="L6" s="764">
        <v>15751618.02</v>
      </c>
      <c r="M6" s="764"/>
      <c r="N6" s="288" t="s">
        <v>905</v>
      </c>
    </row>
    <row r="7" spans="1:14" ht="51" x14ac:dyDescent="0.25">
      <c r="B7" s="551">
        <f t="shared" ref="B7:B49" si="0">B6+1</f>
        <v>3</v>
      </c>
      <c r="C7" s="551" t="s">
        <v>657</v>
      </c>
      <c r="D7" s="551" t="s">
        <v>209</v>
      </c>
      <c r="E7" s="551">
        <v>1883.7</v>
      </c>
      <c r="F7" s="551">
        <v>1975</v>
      </c>
      <c r="G7" s="551" t="s">
        <v>658</v>
      </c>
      <c r="H7" s="719" t="s">
        <v>1348</v>
      </c>
      <c r="I7" s="125" t="s">
        <v>764</v>
      </c>
      <c r="J7" s="551" t="s">
        <v>763</v>
      </c>
      <c r="K7" s="551" t="s">
        <v>988</v>
      </c>
      <c r="L7" s="765">
        <v>28448250.170000002</v>
      </c>
      <c r="M7" s="765"/>
      <c r="N7" s="84"/>
    </row>
    <row r="8" spans="1:14" ht="63.75" x14ac:dyDescent="0.25">
      <c r="B8" s="551">
        <f t="shared" si="0"/>
        <v>4</v>
      </c>
      <c r="C8" s="822" t="s">
        <v>869</v>
      </c>
      <c r="D8" s="551" t="s">
        <v>677</v>
      </c>
      <c r="E8" s="551">
        <v>14.6</v>
      </c>
      <c r="F8" s="822">
        <v>1977</v>
      </c>
      <c r="G8" s="551" t="s">
        <v>678</v>
      </c>
      <c r="H8" s="551" t="s">
        <v>1326</v>
      </c>
      <c r="I8" s="125" t="s">
        <v>679</v>
      </c>
      <c r="J8" s="551" t="s">
        <v>680</v>
      </c>
      <c r="K8" s="823" t="s">
        <v>988</v>
      </c>
      <c r="L8" s="710"/>
      <c r="M8" s="710"/>
      <c r="N8" s="84"/>
    </row>
    <row r="9" spans="1:14" ht="37.5" customHeight="1" x14ac:dyDescent="0.25">
      <c r="B9" s="551">
        <f t="shared" si="0"/>
        <v>5</v>
      </c>
      <c r="C9" s="822"/>
      <c r="D9" s="551" t="s">
        <v>233</v>
      </c>
      <c r="E9" s="551">
        <v>139.1</v>
      </c>
      <c r="F9" s="822"/>
      <c r="G9" s="720" t="s">
        <v>682</v>
      </c>
      <c r="H9" s="551" t="s">
        <v>1340</v>
      </c>
      <c r="I9" s="125" t="s">
        <v>681</v>
      </c>
      <c r="J9" s="551" t="s">
        <v>942</v>
      </c>
      <c r="K9" s="824"/>
      <c r="L9" s="710"/>
      <c r="M9" s="710"/>
      <c r="N9" s="84"/>
    </row>
    <row r="10" spans="1:14" ht="38.25" x14ac:dyDescent="0.25">
      <c r="B10" s="551">
        <f t="shared" si="0"/>
        <v>6</v>
      </c>
      <c r="C10" s="822"/>
      <c r="D10" s="551" t="s">
        <v>683</v>
      </c>
      <c r="E10" s="551">
        <v>75</v>
      </c>
      <c r="F10" s="822"/>
      <c r="G10" s="720" t="s">
        <v>684</v>
      </c>
      <c r="H10" s="551" t="s">
        <v>1323</v>
      </c>
      <c r="I10" s="125" t="s">
        <v>681</v>
      </c>
      <c r="J10" s="551" t="s">
        <v>996</v>
      </c>
      <c r="K10" s="824"/>
      <c r="L10" s="710"/>
      <c r="M10" s="710"/>
      <c r="N10" s="84"/>
    </row>
    <row r="11" spans="1:14" ht="38.25" x14ac:dyDescent="0.25">
      <c r="B11" s="551">
        <f t="shared" si="0"/>
        <v>7</v>
      </c>
      <c r="C11" s="822"/>
      <c r="D11" s="551" t="s">
        <v>244</v>
      </c>
      <c r="E11" s="551">
        <v>77.8</v>
      </c>
      <c r="F11" s="822"/>
      <c r="G11" s="297" t="s">
        <v>685</v>
      </c>
      <c r="H11" s="551" t="s">
        <v>1403</v>
      </c>
      <c r="I11" s="125" t="s">
        <v>686</v>
      </c>
      <c r="J11" s="551" t="s">
        <v>680</v>
      </c>
      <c r="K11" s="825"/>
      <c r="L11" s="710"/>
      <c r="M11" s="710"/>
      <c r="N11" s="84"/>
    </row>
    <row r="12" spans="1:14" ht="51" x14ac:dyDescent="0.25">
      <c r="B12" s="551">
        <f t="shared" si="0"/>
        <v>8</v>
      </c>
      <c r="C12" s="551" t="s">
        <v>687</v>
      </c>
      <c r="D12" s="551" t="s">
        <v>223</v>
      </c>
      <c r="E12" s="551">
        <v>410.9</v>
      </c>
      <c r="F12" s="551">
        <v>1970</v>
      </c>
      <c r="G12" s="551" t="s">
        <v>688</v>
      </c>
      <c r="H12" s="551" t="s">
        <v>1324</v>
      </c>
      <c r="I12" s="125" t="s">
        <v>679</v>
      </c>
      <c r="J12" s="551" t="s">
        <v>689</v>
      </c>
      <c r="K12" s="551" t="s">
        <v>988</v>
      </c>
      <c r="L12" s="710"/>
      <c r="M12" s="710"/>
      <c r="N12" s="84"/>
    </row>
    <row r="13" spans="1:14" ht="51" x14ac:dyDescent="0.25">
      <c r="B13" s="551">
        <f t="shared" si="0"/>
        <v>9</v>
      </c>
      <c r="C13" s="296" t="s">
        <v>693</v>
      </c>
      <c r="D13" s="551" t="s">
        <v>694</v>
      </c>
      <c r="E13" s="551">
        <v>15.2</v>
      </c>
      <c r="F13" s="719"/>
      <c r="G13" s="551" t="s">
        <v>695</v>
      </c>
      <c r="H13" s="719" t="s">
        <v>1327</v>
      </c>
      <c r="I13" s="125" t="s">
        <v>696</v>
      </c>
      <c r="J13" s="551" t="s">
        <v>1579</v>
      </c>
      <c r="K13" s="551" t="s">
        <v>988</v>
      </c>
      <c r="L13" s="710"/>
      <c r="M13" s="710"/>
      <c r="N13" s="84"/>
    </row>
    <row r="14" spans="1:14" s="204" customFormat="1" ht="51" x14ac:dyDescent="0.25">
      <c r="A14" s="23"/>
      <c r="B14" s="551">
        <f t="shared" si="0"/>
        <v>10</v>
      </c>
      <c r="C14" s="551" t="s">
        <v>700</v>
      </c>
      <c r="D14" s="551" t="s">
        <v>230</v>
      </c>
      <c r="E14" s="551">
        <v>107.6</v>
      </c>
      <c r="F14" s="551">
        <v>1972</v>
      </c>
      <c r="G14" s="551" t="s">
        <v>231</v>
      </c>
      <c r="H14" s="551" t="s">
        <v>989</v>
      </c>
      <c r="I14" s="125" t="s">
        <v>725</v>
      </c>
      <c r="J14" s="551" t="s">
        <v>726</v>
      </c>
      <c r="K14" s="551" t="s">
        <v>988</v>
      </c>
      <c r="L14" s="710"/>
      <c r="M14" s="551" t="s">
        <v>870</v>
      </c>
      <c r="N14" s="326"/>
    </row>
    <row r="15" spans="1:14" ht="51" x14ac:dyDescent="0.25">
      <c r="B15" s="551">
        <f>B14+1</f>
        <v>11</v>
      </c>
      <c r="C15" s="551" t="s">
        <v>234</v>
      </c>
      <c r="D15" s="551" t="s">
        <v>235</v>
      </c>
      <c r="E15" s="551">
        <v>6.8</v>
      </c>
      <c r="F15" s="551">
        <v>1990</v>
      </c>
      <c r="G15" s="551" t="s">
        <v>701</v>
      </c>
      <c r="H15" s="551" t="s">
        <v>1395</v>
      </c>
      <c r="I15" s="125" t="s">
        <v>727</v>
      </c>
      <c r="J15" s="551" t="s">
        <v>702</v>
      </c>
      <c r="K15" s="551" t="s">
        <v>988</v>
      </c>
      <c r="L15" s="710" t="s">
        <v>1530</v>
      </c>
      <c r="M15" s="710"/>
      <c r="N15" s="84"/>
    </row>
    <row r="16" spans="1:14" s="330" customFormat="1" ht="38.25" x14ac:dyDescent="0.25">
      <c r="A16" s="23"/>
      <c r="B16" s="385">
        <f t="shared" si="0"/>
        <v>12</v>
      </c>
      <c r="C16" s="331" t="s">
        <v>236</v>
      </c>
      <c r="D16" s="331" t="s">
        <v>237</v>
      </c>
      <c r="E16" s="331">
        <v>280.5</v>
      </c>
      <c r="F16" s="331">
        <v>1990</v>
      </c>
      <c r="G16" s="331" t="s">
        <v>238</v>
      </c>
      <c r="H16" s="331" t="s">
        <v>1325</v>
      </c>
      <c r="I16" s="332"/>
      <c r="J16" s="331" t="s">
        <v>656</v>
      </c>
      <c r="K16" s="331" t="s">
        <v>656</v>
      </c>
      <c r="L16" s="687" t="s">
        <v>1029</v>
      </c>
      <c r="M16" s="687"/>
      <c r="N16" s="497"/>
    </row>
    <row r="17" spans="1:14" s="23" customFormat="1" ht="38.25" x14ac:dyDescent="0.25">
      <c r="B17" s="385">
        <f t="shared" si="0"/>
        <v>13</v>
      </c>
      <c r="C17" s="26" t="s">
        <v>342</v>
      </c>
      <c r="D17" s="26" t="s">
        <v>340</v>
      </c>
      <c r="E17" s="26">
        <v>215.8</v>
      </c>
      <c r="F17" s="26" t="s">
        <v>341</v>
      </c>
      <c r="G17" s="551" t="s">
        <v>728</v>
      </c>
      <c r="H17" s="551" t="s">
        <v>1341</v>
      </c>
      <c r="I17" s="300" t="s">
        <v>595</v>
      </c>
      <c r="J17" s="178" t="s">
        <v>269</v>
      </c>
      <c r="K17" s="551" t="s">
        <v>656</v>
      </c>
      <c r="L17" s="710">
        <v>1264646</v>
      </c>
      <c r="M17" s="710"/>
      <c r="N17" s="84"/>
    </row>
    <row r="18" spans="1:14" ht="51" x14ac:dyDescent="0.25">
      <c r="B18" s="385">
        <f t="shared" si="0"/>
        <v>14</v>
      </c>
      <c r="C18" s="26" t="s">
        <v>344</v>
      </c>
      <c r="D18" s="26" t="s">
        <v>343</v>
      </c>
      <c r="E18" s="26">
        <v>136.4</v>
      </c>
      <c r="F18" s="26" t="s">
        <v>345</v>
      </c>
      <c r="G18" s="551" t="s">
        <v>729</v>
      </c>
      <c r="H18" s="551" t="s">
        <v>1332</v>
      </c>
      <c r="I18" s="300" t="s">
        <v>595</v>
      </c>
      <c r="J18" s="178" t="s">
        <v>269</v>
      </c>
      <c r="K18" s="551" t="s">
        <v>656</v>
      </c>
      <c r="L18" s="710">
        <v>407061</v>
      </c>
      <c r="M18" s="710"/>
      <c r="N18" s="84"/>
    </row>
    <row r="19" spans="1:14" ht="51" x14ac:dyDescent="0.25">
      <c r="B19" s="385">
        <f t="shared" si="0"/>
        <v>15</v>
      </c>
      <c r="C19" s="25" t="s">
        <v>708</v>
      </c>
      <c r="D19" s="26" t="s">
        <v>748</v>
      </c>
      <c r="E19" s="26">
        <v>143.9</v>
      </c>
      <c r="F19" s="26">
        <v>1983</v>
      </c>
      <c r="G19" s="551" t="s">
        <v>191</v>
      </c>
      <c r="H19" s="551" t="s">
        <v>1343</v>
      </c>
      <c r="I19" s="125" t="s">
        <v>595</v>
      </c>
      <c r="J19" s="551" t="s">
        <v>269</v>
      </c>
      <c r="K19" s="551" t="s">
        <v>988</v>
      </c>
      <c r="L19" s="710"/>
      <c r="M19" s="710"/>
      <c r="N19" s="84"/>
    </row>
    <row r="20" spans="1:14" s="179" customFormat="1" ht="51" x14ac:dyDescent="0.25">
      <c r="B20" s="385">
        <f t="shared" si="0"/>
        <v>16</v>
      </c>
      <c r="C20" s="26" t="s">
        <v>347</v>
      </c>
      <c r="D20" s="26" t="s">
        <v>348</v>
      </c>
      <c r="E20" s="26">
        <v>102.8</v>
      </c>
      <c r="F20" s="26">
        <v>1979</v>
      </c>
      <c r="G20" s="26" t="s">
        <v>346</v>
      </c>
      <c r="H20" s="26" t="s">
        <v>1349</v>
      </c>
      <c r="I20" s="125" t="s">
        <v>595</v>
      </c>
      <c r="J20" s="551" t="s">
        <v>269</v>
      </c>
      <c r="K20" s="551" t="s">
        <v>988</v>
      </c>
      <c r="L20" s="688"/>
      <c r="M20" s="688"/>
      <c r="N20" s="124"/>
    </row>
    <row r="21" spans="1:14" ht="51" x14ac:dyDescent="0.25">
      <c r="B21" s="385">
        <f t="shared" si="0"/>
        <v>17</v>
      </c>
      <c r="C21" s="26" t="s">
        <v>2</v>
      </c>
      <c r="D21" s="26" t="s">
        <v>418</v>
      </c>
      <c r="E21" s="26">
        <v>83.8</v>
      </c>
      <c r="F21" s="26">
        <v>1960</v>
      </c>
      <c r="G21" s="551" t="s">
        <v>730</v>
      </c>
      <c r="H21" s="551" t="s">
        <v>1366</v>
      </c>
      <c r="I21" s="125" t="s">
        <v>595</v>
      </c>
      <c r="J21" s="551" t="s">
        <v>269</v>
      </c>
      <c r="K21" s="551" t="s">
        <v>988</v>
      </c>
      <c r="L21" s="710"/>
      <c r="M21" s="710"/>
      <c r="N21" s="84"/>
    </row>
    <row r="22" spans="1:14" ht="114.75" x14ac:dyDescent="0.25">
      <c r="B22" s="385">
        <f t="shared" si="0"/>
        <v>18</v>
      </c>
      <c r="C22" s="26" t="s">
        <v>415</v>
      </c>
      <c r="D22" s="26" t="s">
        <v>747</v>
      </c>
      <c r="E22" s="177">
        <v>20.399999999999999</v>
      </c>
      <c r="F22" s="26">
        <v>2005</v>
      </c>
      <c r="G22" s="551" t="s">
        <v>732</v>
      </c>
      <c r="H22" s="551" t="s">
        <v>1346</v>
      </c>
      <c r="I22" s="721" t="s">
        <v>595</v>
      </c>
      <c r="J22" s="552" t="s">
        <v>269</v>
      </c>
      <c r="K22" s="551" t="s">
        <v>988</v>
      </c>
      <c r="L22" s="710"/>
      <c r="M22" s="710"/>
      <c r="N22" s="84"/>
    </row>
    <row r="23" spans="1:14" ht="63.75" x14ac:dyDescent="0.25">
      <c r="B23" s="385">
        <f t="shared" si="0"/>
        <v>19</v>
      </c>
      <c r="C23" s="26" t="s">
        <v>413</v>
      </c>
      <c r="D23" s="26" t="s">
        <v>731</v>
      </c>
      <c r="E23" s="180">
        <v>24</v>
      </c>
      <c r="F23" s="26">
        <v>2008</v>
      </c>
      <c r="G23" s="551" t="s">
        <v>414</v>
      </c>
      <c r="H23" s="551" t="s">
        <v>1333</v>
      </c>
      <c r="I23" s="125" t="s">
        <v>595</v>
      </c>
      <c r="J23" s="551" t="s">
        <v>269</v>
      </c>
      <c r="K23" s="551" t="s">
        <v>988</v>
      </c>
      <c r="L23" s="710"/>
      <c r="M23" s="710"/>
      <c r="N23" s="84"/>
    </row>
    <row r="24" spans="1:14" ht="51" x14ac:dyDescent="0.25">
      <c r="B24" s="385">
        <f t="shared" si="0"/>
        <v>20</v>
      </c>
      <c r="C24" s="177" t="s">
        <v>479</v>
      </c>
      <c r="D24" s="177" t="s">
        <v>733</v>
      </c>
      <c r="E24" s="177">
        <v>125.6</v>
      </c>
      <c r="F24" s="26">
        <v>1982</v>
      </c>
      <c r="G24" s="181" t="s">
        <v>437</v>
      </c>
      <c r="H24" s="722" t="s">
        <v>1410</v>
      </c>
      <c r="I24" s="125" t="s">
        <v>595</v>
      </c>
      <c r="J24" s="551" t="s">
        <v>269</v>
      </c>
      <c r="K24" s="551" t="s">
        <v>988</v>
      </c>
      <c r="L24" s="710"/>
      <c r="M24" s="710"/>
      <c r="N24" s="84"/>
    </row>
    <row r="25" spans="1:14" ht="51" x14ac:dyDescent="0.25">
      <c r="B25" s="385">
        <f t="shared" si="0"/>
        <v>21</v>
      </c>
      <c r="C25" s="26" t="s">
        <v>734</v>
      </c>
      <c r="D25" s="177" t="s">
        <v>735</v>
      </c>
      <c r="E25" s="182">
        <v>51.8</v>
      </c>
      <c r="F25" s="183">
        <v>1975</v>
      </c>
      <c r="G25" s="184" t="s">
        <v>280</v>
      </c>
      <c r="H25" s="551" t="s">
        <v>1409</v>
      </c>
      <c r="I25" s="125" t="s">
        <v>595</v>
      </c>
      <c r="J25" s="551" t="s">
        <v>269</v>
      </c>
      <c r="K25" s="551" t="s">
        <v>988</v>
      </c>
      <c r="L25" s="710"/>
      <c r="M25" s="710"/>
      <c r="N25" s="84"/>
    </row>
    <row r="26" spans="1:14" ht="51" x14ac:dyDescent="0.25">
      <c r="B26" s="385">
        <f t="shared" si="0"/>
        <v>22</v>
      </c>
      <c r="C26" s="25" t="s">
        <v>737</v>
      </c>
      <c r="D26" s="177" t="s">
        <v>736</v>
      </c>
      <c r="E26" s="177">
        <v>29.4</v>
      </c>
      <c r="F26" s="26">
        <v>1991</v>
      </c>
      <c r="G26" s="551" t="s">
        <v>278</v>
      </c>
      <c r="H26" s="551" t="s">
        <v>1352</v>
      </c>
      <c r="I26" s="125" t="s">
        <v>595</v>
      </c>
      <c r="J26" s="551" t="s">
        <v>269</v>
      </c>
      <c r="K26" s="551" t="s">
        <v>988</v>
      </c>
      <c r="L26" s="710"/>
      <c r="M26" s="710"/>
      <c r="N26" s="84"/>
    </row>
    <row r="27" spans="1:14" ht="51" x14ac:dyDescent="0.25">
      <c r="B27" s="385">
        <f t="shared" si="0"/>
        <v>23</v>
      </c>
      <c r="C27" s="26" t="s">
        <v>739</v>
      </c>
      <c r="D27" s="177" t="s">
        <v>738</v>
      </c>
      <c r="E27" s="177">
        <v>45.3</v>
      </c>
      <c r="F27" s="26">
        <v>2015</v>
      </c>
      <c r="G27" s="551" t="s">
        <v>95</v>
      </c>
      <c r="H27" s="551" t="s">
        <v>1408</v>
      </c>
      <c r="I27" s="125" t="s">
        <v>595</v>
      </c>
      <c r="J27" s="551" t="s">
        <v>269</v>
      </c>
      <c r="K27" s="551" t="s">
        <v>988</v>
      </c>
      <c r="L27" s="710"/>
      <c r="M27" s="710"/>
      <c r="N27" s="84"/>
    </row>
    <row r="28" spans="1:14" ht="51" x14ac:dyDescent="0.25">
      <c r="B28" s="385">
        <f t="shared" si="0"/>
        <v>24</v>
      </c>
      <c r="C28" s="25" t="s">
        <v>740</v>
      </c>
      <c r="D28" s="177" t="s">
        <v>741</v>
      </c>
      <c r="E28" s="177">
        <v>83.3</v>
      </c>
      <c r="F28" s="26">
        <v>1987</v>
      </c>
      <c r="G28" s="551" t="s">
        <v>279</v>
      </c>
      <c r="H28" s="551" t="s">
        <v>1350</v>
      </c>
      <c r="I28" s="125" t="s">
        <v>595</v>
      </c>
      <c r="J28" s="551" t="s">
        <v>269</v>
      </c>
      <c r="K28" s="551" t="s">
        <v>988</v>
      </c>
      <c r="L28" s="710"/>
      <c r="M28" s="710"/>
      <c r="N28" s="84"/>
    </row>
    <row r="29" spans="1:14" s="23" customFormat="1" ht="51" x14ac:dyDescent="0.25">
      <c r="B29" s="385">
        <f t="shared" si="0"/>
        <v>25</v>
      </c>
      <c r="C29" s="26" t="s">
        <v>417</v>
      </c>
      <c r="D29" s="177" t="s">
        <v>416</v>
      </c>
      <c r="E29" s="177">
        <v>176.9</v>
      </c>
      <c r="F29" s="30">
        <v>2002</v>
      </c>
      <c r="G29" s="551" t="s">
        <v>742</v>
      </c>
      <c r="H29" s="551" t="s">
        <v>1345</v>
      </c>
      <c r="I29" s="125" t="s">
        <v>595</v>
      </c>
      <c r="J29" s="551" t="s">
        <v>269</v>
      </c>
      <c r="K29" s="551" t="s">
        <v>988</v>
      </c>
      <c r="L29" s="710"/>
      <c r="M29" s="85" t="s">
        <v>907</v>
      </c>
      <c r="N29" s="85"/>
    </row>
    <row r="30" spans="1:14" s="23" customFormat="1" ht="51" x14ac:dyDescent="0.25">
      <c r="B30" s="385">
        <f t="shared" si="0"/>
        <v>26</v>
      </c>
      <c r="C30" s="292" t="s">
        <v>270</v>
      </c>
      <c r="D30" s="551" t="s">
        <v>711</v>
      </c>
      <c r="E30" s="293">
        <v>162.1</v>
      </c>
      <c r="F30" s="26">
        <v>1987</v>
      </c>
      <c r="G30" s="551" t="s">
        <v>712</v>
      </c>
      <c r="H30" s="551"/>
      <c r="I30" s="125" t="s">
        <v>655</v>
      </c>
      <c r="J30" s="551" t="s">
        <v>656</v>
      </c>
      <c r="K30" s="551" t="s">
        <v>988</v>
      </c>
      <c r="L30" s="710"/>
      <c r="M30" s="710"/>
      <c r="N30" s="85" t="s">
        <v>832</v>
      </c>
    </row>
    <row r="31" spans="1:14" s="24" customFormat="1" ht="63.75" x14ac:dyDescent="0.25">
      <c r="A31" s="732"/>
      <c r="B31" s="385">
        <f t="shared" si="0"/>
        <v>27</v>
      </c>
      <c r="C31" s="87" t="s">
        <v>713</v>
      </c>
      <c r="D31" s="553" t="s">
        <v>746</v>
      </c>
      <c r="E31" s="179">
        <v>72.5</v>
      </c>
      <c r="F31" s="551">
        <v>1975</v>
      </c>
      <c r="G31" s="723" t="s">
        <v>873</v>
      </c>
      <c r="H31" s="724" t="s">
        <v>1412</v>
      </c>
      <c r="I31" s="125" t="s">
        <v>745</v>
      </c>
      <c r="J31" s="551" t="s">
        <v>714</v>
      </c>
      <c r="K31" s="551" t="s">
        <v>988</v>
      </c>
      <c r="L31" s="688"/>
      <c r="M31" s="688"/>
      <c r="N31" s="124"/>
    </row>
    <row r="32" spans="1:14" ht="51" x14ac:dyDescent="0.25">
      <c r="B32" s="385">
        <f t="shared" si="0"/>
        <v>28</v>
      </c>
      <c r="C32" s="147" t="s">
        <v>271</v>
      </c>
      <c r="D32" s="679" t="s">
        <v>716</v>
      </c>
      <c r="E32" s="124">
        <v>45</v>
      </c>
      <c r="F32" s="82">
        <v>1992</v>
      </c>
      <c r="G32" s="82" t="s">
        <v>668</v>
      </c>
      <c r="H32" s="82"/>
      <c r="I32" s="125" t="s">
        <v>595</v>
      </c>
      <c r="J32" s="551" t="s">
        <v>269</v>
      </c>
      <c r="K32" s="551" t="s">
        <v>988</v>
      </c>
      <c r="L32" s="710">
        <v>1242.22</v>
      </c>
      <c r="M32" s="710"/>
      <c r="N32" s="84"/>
    </row>
    <row r="33" spans="1:15" ht="51" x14ac:dyDescent="0.25">
      <c r="B33" s="385">
        <f t="shared" si="0"/>
        <v>29</v>
      </c>
      <c r="C33" s="147" t="s">
        <v>272</v>
      </c>
      <c r="D33" s="679" t="s">
        <v>716</v>
      </c>
      <c r="E33" s="124">
        <v>70</v>
      </c>
      <c r="F33" s="82">
        <v>1993</v>
      </c>
      <c r="G33" s="82" t="s">
        <v>668</v>
      </c>
      <c r="H33" s="82"/>
      <c r="I33" s="125" t="s">
        <v>595</v>
      </c>
      <c r="J33" s="551" t="s">
        <v>269</v>
      </c>
      <c r="K33" s="551" t="s">
        <v>988</v>
      </c>
      <c r="L33" s="710">
        <v>443293</v>
      </c>
      <c r="M33" s="710"/>
      <c r="N33" s="84"/>
    </row>
    <row r="34" spans="1:15" ht="51" x14ac:dyDescent="0.25">
      <c r="B34" s="385">
        <f t="shared" si="0"/>
        <v>30</v>
      </c>
      <c r="C34" s="147" t="s">
        <v>273</v>
      </c>
      <c r="D34" s="679" t="s">
        <v>716</v>
      </c>
      <c r="E34" s="124">
        <v>65</v>
      </c>
      <c r="F34" s="82">
        <v>1970</v>
      </c>
      <c r="G34" s="82" t="s">
        <v>668</v>
      </c>
      <c r="H34" s="82"/>
      <c r="I34" s="125" t="s">
        <v>595</v>
      </c>
      <c r="J34" s="551" t="s">
        <v>269</v>
      </c>
      <c r="K34" s="551" t="s">
        <v>988</v>
      </c>
      <c r="L34" s="710">
        <v>10592.46</v>
      </c>
      <c r="M34" s="710"/>
      <c r="N34" s="84"/>
    </row>
    <row r="35" spans="1:15" ht="51" x14ac:dyDescent="0.25">
      <c r="B35" s="385">
        <f t="shared" si="0"/>
        <v>31</v>
      </c>
      <c r="C35" s="147" t="s">
        <v>274</v>
      </c>
      <c r="D35" s="679" t="s">
        <v>716</v>
      </c>
      <c r="E35" s="124">
        <v>75</v>
      </c>
      <c r="F35" s="82">
        <v>1970</v>
      </c>
      <c r="G35" s="82" t="s">
        <v>668</v>
      </c>
      <c r="H35" s="82"/>
      <c r="I35" s="125" t="s">
        <v>595</v>
      </c>
      <c r="J35" s="551" t="s">
        <v>269</v>
      </c>
      <c r="K35" s="551" t="s">
        <v>988</v>
      </c>
      <c r="L35" s="710">
        <v>10258</v>
      </c>
      <c r="M35" s="710"/>
      <c r="N35" s="84"/>
    </row>
    <row r="36" spans="1:15" ht="51" x14ac:dyDescent="0.25">
      <c r="B36" s="385">
        <f t="shared" si="0"/>
        <v>32</v>
      </c>
      <c r="C36" s="147" t="s">
        <v>715</v>
      </c>
      <c r="D36" s="679" t="s">
        <v>716</v>
      </c>
      <c r="E36" s="551">
        <v>70</v>
      </c>
      <c r="F36" s="82">
        <v>1970</v>
      </c>
      <c r="G36" s="82" t="s">
        <v>668</v>
      </c>
      <c r="H36" s="82"/>
      <c r="I36" s="125" t="s">
        <v>595</v>
      </c>
      <c r="J36" s="551" t="s">
        <v>269</v>
      </c>
      <c r="K36" s="551" t="s">
        <v>988</v>
      </c>
      <c r="L36" s="710">
        <v>43067.08</v>
      </c>
      <c r="M36" s="710"/>
      <c r="N36" s="84"/>
    </row>
    <row r="37" spans="1:15" s="23" customFormat="1" ht="51.75" x14ac:dyDescent="0.25">
      <c r="B37" s="385">
        <f t="shared" si="0"/>
        <v>33</v>
      </c>
      <c r="C37" s="82" t="s">
        <v>193</v>
      </c>
      <c r="D37" s="82" t="s">
        <v>716</v>
      </c>
      <c r="E37" s="551">
        <v>368.8</v>
      </c>
      <c r="F37" s="551">
        <v>1991</v>
      </c>
      <c r="G37" s="198" t="s">
        <v>224</v>
      </c>
      <c r="H37" s="82" t="s">
        <v>1334</v>
      </c>
      <c r="I37" s="35" t="s">
        <v>283</v>
      </c>
      <c r="J37" s="82" t="s">
        <v>269</v>
      </c>
      <c r="K37" s="551" t="s">
        <v>988</v>
      </c>
      <c r="L37" s="710"/>
      <c r="M37" s="710"/>
      <c r="N37" s="84"/>
    </row>
    <row r="38" spans="1:15" ht="51.75" x14ac:dyDescent="0.25">
      <c r="B38" s="385">
        <f t="shared" si="0"/>
        <v>34</v>
      </c>
      <c r="C38" s="147" t="s">
        <v>193</v>
      </c>
      <c r="D38" s="82" t="s">
        <v>717</v>
      </c>
      <c r="E38" s="551">
        <v>29.2</v>
      </c>
      <c r="F38" s="551">
        <v>1988</v>
      </c>
      <c r="G38" s="82" t="s">
        <v>718</v>
      </c>
      <c r="H38" s="82" t="s">
        <v>1396</v>
      </c>
      <c r="I38" s="35" t="s">
        <v>655</v>
      </c>
      <c r="J38" s="551" t="s">
        <v>714</v>
      </c>
      <c r="K38" s="551" t="s">
        <v>988</v>
      </c>
      <c r="L38" s="710"/>
      <c r="M38" s="710"/>
      <c r="N38" s="84"/>
    </row>
    <row r="39" spans="1:15" ht="51" x14ac:dyDescent="0.25">
      <c r="B39" s="385">
        <f t="shared" si="0"/>
        <v>35</v>
      </c>
      <c r="C39" s="147" t="s">
        <v>193</v>
      </c>
      <c r="D39" s="82" t="s">
        <v>719</v>
      </c>
      <c r="E39" s="551">
        <v>75.8</v>
      </c>
      <c r="F39" s="551">
        <v>1951</v>
      </c>
      <c r="G39" s="84" t="s">
        <v>720</v>
      </c>
      <c r="H39" s="725" t="s">
        <v>1407</v>
      </c>
      <c r="I39" s="125" t="s">
        <v>721</v>
      </c>
      <c r="J39" s="551" t="s">
        <v>475</v>
      </c>
      <c r="K39" s="551" t="s">
        <v>988</v>
      </c>
      <c r="L39" s="710"/>
      <c r="M39" s="710"/>
      <c r="N39" s="84"/>
    </row>
    <row r="40" spans="1:15" ht="72" x14ac:dyDescent="0.25">
      <c r="B40" s="385">
        <f t="shared" si="0"/>
        <v>36</v>
      </c>
      <c r="C40" s="147" t="s">
        <v>193</v>
      </c>
      <c r="D40" s="82" t="s">
        <v>722</v>
      </c>
      <c r="E40" s="551">
        <v>75</v>
      </c>
      <c r="F40" s="551">
        <v>1956</v>
      </c>
      <c r="G40" s="665"/>
      <c r="H40" s="725"/>
      <c r="I40" s="125" t="s">
        <v>723</v>
      </c>
      <c r="J40" s="551" t="s">
        <v>475</v>
      </c>
      <c r="K40" s="551" t="s">
        <v>988</v>
      </c>
      <c r="L40" s="710"/>
      <c r="M40" s="710"/>
      <c r="N40" s="84"/>
    </row>
    <row r="41" spans="1:15" s="23" customFormat="1" ht="51" x14ac:dyDescent="0.25">
      <c r="B41" s="385">
        <f t="shared" si="0"/>
        <v>37</v>
      </c>
      <c r="C41" s="211" t="s">
        <v>771</v>
      </c>
      <c r="D41" s="726" t="s">
        <v>646</v>
      </c>
      <c r="E41" s="177">
        <v>78</v>
      </c>
      <c r="F41" s="177"/>
      <c r="G41" s="551" t="s">
        <v>709</v>
      </c>
      <c r="H41" s="726" t="s">
        <v>1670</v>
      </c>
      <c r="I41" s="125" t="s">
        <v>595</v>
      </c>
      <c r="J41" s="551" t="s">
        <v>269</v>
      </c>
      <c r="K41" s="551" t="s">
        <v>988</v>
      </c>
      <c r="L41" s="710"/>
      <c r="M41" s="710"/>
      <c r="N41" s="84"/>
    </row>
    <row r="42" spans="1:15" s="23" customFormat="1" ht="51" x14ac:dyDescent="0.25">
      <c r="B42" s="385">
        <f t="shared" si="0"/>
        <v>38</v>
      </c>
      <c r="C42" s="211" t="s">
        <v>903</v>
      </c>
      <c r="D42" s="726" t="s">
        <v>902</v>
      </c>
      <c r="E42" s="177">
        <v>34.799999999999997</v>
      </c>
      <c r="F42" s="177"/>
      <c r="G42" s="551" t="s">
        <v>892</v>
      </c>
      <c r="H42" s="727" t="s">
        <v>1344</v>
      </c>
      <c r="I42" s="125"/>
      <c r="J42" s="551"/>
      <c r="K42" s="551" t="s">
        <v>988</v>
      </c>
      <c r="L42" s="710"/>
      <c r="M42" s="710"/>
      <c r="N42" s="84"/>
    </row>
    <row r="43" spans="1:15" s="23" customFormat="1" ht="51" x14ac:dyDescent="0.25">
      <c r="B43" s="551">
        <f t="shared" si="0"/>
        <v>39</v>
      </c>
      <c r="C43" s="211" t="s">
        <v>904</v>
      </c>
      <c r="D43" s="726" t="s">
        <v>902</v>
      </c>
      <c r="E43" s="177">
        <v>30</v>
      </c>
      <c r="F43" s="177"/>
      <c r="G43" s="551" t="s">
        <v>871</v>
      </c>
      <c r="H43" s="726" t="s">
        <v>1347</v>
      </c>
      <c r="I43" s="125"/>
      <c r="J43" s="551"/>
      <c r="K43" s="551" t="s">
        <v>988</v>
      </c>
      <c r="L43" s="710"/>
      <c r="M43" s="710"/>
      <c r="N43" s="84"/>
    </row>
    <row r="44" spans="1:15" s="204" customFormat="1" ht="51" x14ac:dyDescent="0.25">
      <c r="A44" s="23"/>
      <c r="B44" s="551">
        <f t="shared" si="0"/>
        <v>40</v>
      </c>
      <c r="C44" s="211" t="s">
        <v>193</v>
      </c>
      <c r="D44" s="726" t="s">
        <v>978</v>
      </c>
      <c r="E44" s="177">
        <v>255.4</v>
      </c>
      <c r="F44" s="177">
        <v>1982</v>
      </c>
      <c r="G44" s="551" t="s">
        <v>979</v>
      </c>
      <c r="H44" s="726" t="s">
        <v>980</v>
      </c>
      <c r="I44" s="125"/>
      <c r="J44" s="551" t="s">
        <v>1595</v>
      </c>
      <c r="K44" s="551" t="s">
        <v>988</v>
      </c>
      <c r="L44" s="728">
        <v>1530612.2</v>
      </c>
      <c r="M44" s="728"/>
      <c r="N44" s="84"/>
    </row>
    <row r="45" spans="1:15" s="204" customFormat="1" ht="51" x14ac:dyDescent="0.25">
      <c r="A45" s="23"/>
      <c r="B45" s="551">
        <f>B44+1</f>
        <v>41</v>
      </c>
      <c r="C45" s="211" t="s">
        <v>1020</v>
      </c>
      <c r="D45" s="726" t="s">
        <v>1021</v>
      </c>
      <c r="E45" s="177">
        <v>199.7</v>
      </c>
      <c r="F45" s="177">
        <v>1969</v>
      </c>
      <c r="G45" s="551" t="s">
        <v>1022</v>
      </c>
      <c r="H45" s="726" t="s">
        <v>1023</v>
      </c>
      <c r="I45" s="125" t="s">
        <v>1025</v>
      </c>
      <c r="J45" s="125" t="s">
        <v>1024</v>
      </c>
      <c r="K45" s="551" t="s">
        <v>988</v>
      </c>
      <c r="L45" s="728">
        <v>638800</v>
      </c>
      <c r="M45" s="728"/>
      <c r="N45" s="84"/>
    </row>
    <row r="46" spans="1:15" s="204" customFormat="1" ht="51" x14ac:dyDescent="0.25">
      <c r="A46" s="23"/>
      <c r="B46" s="551">
        <f t="shared" si="0"/>
        <v>42</v>
      </c>
      <c r="C46" s="211" t="s">
        <v>1030</v>
      </c>
      <c r="D46" s="726" t="s">
        <v>1031</v>
      </c>
      <c r="E46" s="177">
        <v>381.4</v>
      </c>
      <c r="F46" s="177">
        <v>1974</v>
      </c>
      <c r="G46" s="551" t="s">
        <v>1032</v>
      </c>
      <c r="H46" s="726" t="s">
        <v>1033</v>
      </c>
      <c r="I46" s="125" t="s">
        <v>1025</v>
      </c>
      <c r="J46" s="125" t="s">
        <v>1034</v>
      </c>
      <c r="K46" s="551" t="s">
        <v>988</v>
      </c>
      <c r="L46" s="729">
        <v>887.31</v>
      </c>
      <c r="M46" s="729"/>
      <c r="N46" s="551">
        <v>763.1</v>
      </c>
      <c r="O46" s="204" t="s">
        <v>1036</v>
      </c>
    </row>
    <row r="47" spans="1:15" s="204" customFormat="1" ht="63.75" x14ac:dyDescent="0.25">
      <c r="A47" s="23"/>
      <c r="B47" s="551">
        <f t="shared" si="0"/>
        <v>43</v>
      </c>
      <c r="C47" s="211" t="s">
        <v>1037</v>
      </c>
      <c r="D47" s="726" t="s">
        <v>1038</v>
      </c>
      <c r="E47" s="177">
        <v>155.1</v>
      </c>
      <c r="F47" s="177">
        <v>1997</v>
      </c>
      <c r="G47" s="551" t="s">
        <v>1039</v>
      </c>
      <c r="H47" s="726" t="s">
        <v>1040</v>
      </c>
      <c r="I47" s="125" t="s">
        <v>1025</v>
      </c>
      <c r="J47" s="125" t="s">
        <v>1041</v>
      </c>
      <c r="K47" s="551" t="s">
        <v>988</v>
      </c>
      <c r="L47" s="729"/>
      <c r="M47" s="729"/>
      <c r="N47" s="551"/>
    </row>
    <row r="48" spans="1:15" s="154" customFormat="1" ht="51" x14ac:dyDescent="0.25">
      <c r="A48" s="23"/>
      <c r="B48" s="551">
        <f t="shared" si="0"/>
        <v>44</v>
      </c>
      <c r="C48" s="211" t="s">
        <v>1354</v>
      </c>
      <c r="D48" s="726" t="s">
        <v>1355</v>
      </c>
      <c r="E48" s="177">
        <v>76.099999999999994</v>
      </c>
      <c r="F48" s="177">
        <v>1960</v>
      </c>
      <c r="G48" s="551" t="s">
        <v>1356</v>
      </c>
      <c r="H48" s="726" t="s">
        <v>1357</v>
      </c>
      <c r="I48" s="125" t="s">
        <v>655</v>
      </c>
      <c r="J48" s="551" t="s">
        <v>1035</v>
      </c>
      <c r="K48" s="760" t="s">
        <v>988</v>
      </c>
      <c r="L48" s="729" t="s">
        <v>1596</v>
      </c>
      <c r="M48" s="729"/>
      <c r="N48" s="551"/>
    </row>
    <row r="49" spans="1:15" s="204" customFormat="1" ht="50.25" customHeight="1" x14ac:dyDescent="0.25">
      <c r="A49" s="222"/>
      <c r="B49" s="551">
        <f t="shared" si="0"/>
        <v>45</v>
      </c>
      <c r="C49" s="734" t="s">
        <v>1422</v>
      </c>
      <c r="D49" s="727" t="s">
        <v>1338</v>
      </c>
      <c r="E49" s="177">
        <v>40.799999999999997</v>
      </c>
      <c r="F49" s="177">
        <v>1971</v>
      </c>
      <c r="G49" s="130" t="s">
        <v>1722</v>
      </c>
      <c r="H49" s="726" t="s">
        <v>1339</v>
      </c>
      <c r="I49" s="551" t="s">
        <v>1029</v>
      </c>
      <c r="J49" s="760" t="s">
        <v>988</v>
      </c>
      <c r="K49" s="551" t="s">
        <v>988</v>
      </c>
      <c r="L49" s="758"/>
      <c r="M49" s="758"/>
      <c r="N49" s="297"/>
      <c r="O49" s="773" t="s">
        <v>1721</v>
      </c>
    </row>
    <row r="50" spans="1:15" s="204" customFormat="1" ht="51" x14ac:dyDescent="0.25">
      <c r="A50" s="36"/>
      <c r="B50" s="734">
        <v>49</v>
      </c>
      <c r="C50" s="734" t="s">
        <v>1307</v>
      </c>
      <c r="D50" s="727" t="s">
        <v>1308</v>
      </c>
      <c r="E50" s="552">
        <v>611.20000000000005</v>
      </c>
      <c r="F50" s="177">
        <v>1900</v>
      </c>
      <c r="G50" s="130" t="s">
        <v>1723</v>
      </c>
      <c r="H50" s="726" t="s">
        <v>1310</v>
      </c>
      <c r="I50" s="23"/>
      <c r="J50" s="551" t="s">
        <v>988</v>
      </c>
      <c r="K50" s="551" t="s">
        <v>988</v>
      </c>
      <c r="L50" s="551"/>
      <c r="M50" s="551" t="s">
        <v>1309</v>
      </c>
      <c r="N50" s="326"/>
      <c r="O50" s="387"/>
    </row>
    <row r="51" spans="1:15" s="419" customFormat="1" ht="51" x14ac:dyDescent="0.25">
      <c r="A51" s="733"/>
      <c r="B51" s="734">
        <v>50</v>
      </c>
      <c r="C51" s="735" t="s">
        <v>1487</v>
      </c>
      <c r="D51" s="730" t="s">
        <v>1488</v>
      </c>
      <c r="E51" s="622">
        <v>270</v>
      </c>
      <c r="F51" s="632" t="s">
        <v>1489</v>
      </c>
      <c r="G51" s="484"/>
      <c r="H51" s="130"/>
      <c r="I51" s="484"/>
      <c r="J51" s="551" t="s">
        <v>988</v>
      </c>
      <c r="K51" s="551" t="s">
        <v>988</v>
      </c>
      <c r="L51" s="762">
        <v>295857.32</v>
      </c>
      <c r="M51" s="763"/>
      <c r="N51" s="297"/>
      <c r="O51" s="418"/>
    </row>
    <row r="52" spans="1:15" s="419" customFormat="1" ht="51" x14ac:dyDescent="0.25">
      <c r="A52" s="733"/>
      <c r="B52" s="734">
        <v>51</v>
      </c>
      <c r="C52" s="622" t="s">
        <v>1496</v>
      </c>
      <c r="D52" s="622" t="s">
        <v>1497</v>
      </c>
      <c r="E52" s="622">
        <v>36</v>
      </c>
      <c r="F52" s="622">
        <v>1981</v>
      </c>
      <c r="G52" s="622"/>
      <c r="H52" s="130"/>
      <c r="I52" s="622"/>
      <c r="J52" s="551" t="s">
        <v>988</v>
      </c>
      <c r="K52" s="551" t="s">
        <v>988</v>
      </c>
      <c r="L52" s="731">
        <v>681371</v>
      </c>
      <c r="M52" s="731"/>
      <c r="N52" s="297"/>
      <c r="O52" s="418"/>
    </row>
    <row r="53" spans="1:15" s="23" customFormat="1" ht="51" x14ac:dyDescent="0.25">
      <c r="B53" s="734">
        <v>52</v>
      </c>
      <c r="C53" s="760" t="s">
        <v>204</v>
      </c>
      <c r="D53" s="760" t="s">
        <v>205</v>
      </c>
      <c r="E53" s="760">
        <v>78.8</v>
      </c>
      <c r="F53" s="760">
        <v>1962</v>
      </c>
      <c r="G53" s="760" t="s">
        <v>637</v>
      </c>
      <c r="H53" s="760" t="s">
        <v>1370</v>
      </c>
      <c r="I53" s="125"/>
      <c r="J53" s="760" t="s">
        <v>988</v>
      </c>
      <c r="K53" s="760" t="s">
        <v>988</v>
      </c>
      <c r="L53" s="770">
        <v>167104.23000000001</v>
      </c>
      <c r="M53" s="764" t="s">
        <v>1699</v>
      </c>
      <c r="N53" s="288" t="s">
        <v>1717</v>
      </c>
    </row>
    <row r="54" spans="1:15" s="23" customFormat="1" ht="51.75" x14ac:dyDescent="0.25">
      <c r="B54" s="734">
        <v>53</v>
      </c>
      <c r="C54" s="760" t="s">
        <v>831</v>
      </c>
      <c r="D54" s="760" t="s">
        <v>205</v>
      </c>
      <c r="E54" s="760">
        <v>12.1</v>
      </c>
      <c r="F54" s="760"/>
      <c r="G54" s="760"/>
      <c r="H54" s="760"/>
      <c r="I54" s="125"/>
      <c r="J54" s="760" t="s">
        <v>988</v>
      </c>
      <c r="K54" s="760" t="s">
        <v>988</v>
      </c>
      <c r="L54" s="771">
        <v>12079.23</v>
      </c>
      <c r="M54" s="772"/>
      <c r="N54" s="288" t="s">
        <v>1718</v>
      </c>
    </row>
    <row r="55" spans="1:15" s="23" customFormat="1" ht="38.25" x14ac:dyDescent="0.25">
      <c r="B55" s="734">
        <v>54</v>
      </c>
      <c r="C55" s="760" t="s">
        <v>256</v>
      </c>
      <c r="D55" s="760" t="s">
        <v>257</v>
      </c>
      <c r="E55" s="760">
        <v>186.9</v>
      </c>
      <c r="F55" s="760">
        <v>1988</v>
      </c>
      <c r="G55" s="760" t="s">
        <v>704</v>
      </c>
      <c r="H55" s="760" t="s">
        <v>1399</v>
      </c>
      <c r="I55" s="125"/>
      <c r="J55" s="760" t="s">
        <v>1719</v>
      </c>
      <c r="K55" s="760" t="s">
        <v>769</v>
      </c>
      <c r="L55" s="764">
        <v>2625171.98</v>
      </c>
      <c r="M55" s="764"/>
      <c r="N55" s="84" t="s">
        <v>1720</v>
      </c>
    </row>
    <row r="56" spans="1:15" ht="26.25" customHeight="1" x14ac:dyDescent="0.25">
      <c r="B56" s="736">
        <v>54</v>
      </c>
      <c r="C56" s="737" t="s">
        <v>828</v>
      </c>
      <c r="D56" s="67"/>
      <c r="E56" s="736">
        <f>SUM(E5:E52)</f>
        <v>8761.9000000000015</v>
      </c>
      <c r="F56" s="736"/>
      <c r="G56" s="587"/>
      <c r="H56" s="738"/>
      <c r="I56" s="739"/>
      <c r="J56" s="736"/>
      <c r="K56" s="736"/>
      <c r="L56" s="740">
        <f>SUM(L5:L41)</f>
        <v>46380027.949999996</v>
      </c>
      <c r="M56" s="740"/>
      <c r="N56" s="197"/>
    </row>
    <row r="57" spans="1:15" ht="42.75" customHeight="1" x14ac:dyDescent="0.35">
      <c r="B57" s="827" t="s">
        <v>827</v>
      </c>
      <c r="C57" s="827"/>
      <c r="D57" s="827"/>
      <c r="E57" s="827"/>
      <c r="F57" s="827"/>
      <c r="G57" s="827"/>
      <c r="H57" s="827"/>
      <c r="I57" s="827"/>
      <c r="J57" s="827"/>
      <c r="K57" s="827"/>
      <c r="L57" s="827"/>
      <c r="M57" s="827"/>
      <c r="N57" s="828"/>
    </row>
    <row r="58" spans="1:15" ht="38.25" x14ac:dyDescent="0.25">
      <c r="B58" s="175" t="s">
        <v>44</v>
      </c>
      <c r="C58" s="175" t="s">
        <v>110</v>
      </c>
      <c r="D58" s="175" t="s">
        <v>0</v>
      </c>
      <c r="E58" s="175" t="s">
        <v>626</v>
      </c>
      <c r="F58" s="175" t="s">
        <v>579</v>
      </c>
      <c r="G58" s="175" t="s">
        <v>331</v>
      </c>
      <c r="H58" s="175" t="s">
        <v>627</v>
      </c>
      <c r="I58" s="299" t="s">
        <v>628</v>
      </c>
      <c r="J58" s="175" t="s">
        <v>447</v>
      </c>
      <c r="K58" s="175" t="s">
        <v>761</v>
      </c>
      <c r="L58" s="686" t="s">
        <v>821</v>
      </c>
      <c r="M58" s="686" t="s">
        <v>1695</v>
      </c>
      <c r="N58" s="694" t="s">
        <v>1669</v>
      </c>
    </row>
    <row r="59" spans="1:15" s="154" customFormat="1" ht="76.5" x14ac:dyDescent="0.25">
      <c r="A59" s="23"/>
      <c r="B59" s="209">
        <v>1</v>
      </c>
      <c r="C59" s="209" t="s">
        <v>629</v>
      </c>
      <c r="D59" s="209" t="s">
        <v>194</v>
      </c>
      <c r="E59" s="209">
        <f>+E60+E61+E62+E63+E64+E65+E66+E68+E69+E70+E71+E72+E73+E74+E78+E79+E81+E82+E84+E86+E87+E92</f>
        <v>16340.4</v>
      </c>
      <c r="F59" s="209">
        <v>1985</v>
      </c>
      <c r="G59" s="209" t="s">
        <v>901</v>
      </c>
      <c r="H59" s="378" t="s">
        <v>1364</v>
      </c>
      <c r="I59" s="275" t="s">
        <v>630</v>
      </c>
      <c r="J59" s="209" t="s">
        <v>1724</v>
      </c>
      <c r="K59" s="209" t="s">
        <v>635</v>
      </c>
      <c r="L59" s="695">
        <v>8471721.6799999997</v>
      </c>
      <c r="M59" s="707"/>
      <c r="N59" s="690"/>
    </row>
    <row r="60" spans="1:15" s="154" customFormat="1" ht="48" x14ac:dyDescent="0.25">
      <c r="A60" s="23"/>
      <c r="B60" s="209">
        <f>B59+1</f>
        <v>2</v>
      </c>
      <c r="C60" s="209" t="s">
        <v>255</v>
      </c>
      <c r="D60" s="209" t="s">
        <v>195</v>
      </c>
      <c r="E60" s="209">
        <v>57.5</v>
      </c>
      <c r="F60" s="209"/>
      <c r="G60" s="209" t="s">
        <v>196</v>
      </c>
      <c r="H60" s="378" t="s">
        <v>1353</v>
      </c>
      <c r="I60" s="275" t="s">
        <v>1671</v>
      </c>
      <c r="J60" s="209" t="s">
        <v>635</v>
      </c>
      <c r="K60" s="209" t="s">
        <v>635</v>
      </c>
      <c r="L60" s="695">
        <v>709571.68</v>
      </c>
      <c r="M60" s="707" t="s">
        <v>1697</v>
      </c>
      <c r="N60" s="462" t="s">
        <v>860</v>
      </c>
    </row>
    <row r="61" spans="1:15" s="154" customFormat="1" ht="48" x14ac:dyDescent="0.25">
      <c r="A61" s="23"/>
      <c r="B61" s="209">
        <f t="shared" ref="B61:B73" si="1">B60+1</f>
        <v>3</v>
      </c>
      <c r="C61" s="209" t="s">
        <v>197</v>
      </c>
      <c r="D61" s="209" t="s">
        <v>198</v>
      </c>
      <c r="E61" s="209">
        <v>63.3</v>
      </c>
      <c r="F61" s="209">
        <v>2007</v>
      </c>
      <c r="G61" s="209" t="s">
        <v>631</v>
      </c>
      <c r="H61" s="378" t="s">
        <v>1363</v>
      </c>
      <c r="I61" s="275" t="s">
        <v>632</v>
      </c>
      <c r="J61" s="209" t="s">
        <v>760</v>
      </c>
      <c r="K61" s="209" t="s">
        <v>635</v>
      </c>
      <c r="L61" s="695">
        <v>761718.75</v>
      </c>
      <c r="M61" s="707"/>
      <c r="N61" s="690"/>
    </row>
    <row r="62" spans="1:15" s="284" customFormat="1" ht="51" x14ac:dyDescent="0.25">
      <c r="A62" s="23"/>
      <c r="B62" s="209">
        <f t="shared" si="1"/>
        <v>4</v>
      </c>
      <c r="C62" s="281" t="s">
        <v>199</v>
      </c>
      <c r="D62" s="281" t="s">
        <v>221</v>
      </c>
      <c r="E62" s="281">
        <v>332.4</v>
      </c>
      <c r="F62" s="411">
        <v>1976</v>
      </c>
      <c r="G62" s="412" t="s">
        <v>633</v>
      </c>
      <c r="H62" s="281" t="s">
        <v>1017</v>
      </c>
      <c r="I62" s="304" t="s">
        <v>1014</v>
      </c>
      <c r="J62" s="281" t="s">
        <v>1016</v>
      </c>
      <c r="K62" s="281" t="s">
        <v>1015</v>
      </c>
      <c r="L62" s="696">
        <v>3372384.29</v>
      </c>
      <c r="M62" s="766" t="s">
        <v>1698</v>
      </c>
      <c r="N62" s="769" t="s">
        <v>1709</v>
      </c>
    </row>
    <row r="63" spans="1:15" s="284" customFormat="1" ht="60" x14ac:dyDescent="0.25">
      <c r="A63" s="23"/>
      <c r="B63" s="209">
        <f t="shared" si="1"/>
        <v>5</v>
      </c>
      <c r="C63" s="281" t="s">
        <v>200</v>
      </c>
      <c r="D63" s="281" t="s">
        <v>201</v>
      </c>
      <c r="E63" s="281">
        <v>1993.9</v>
      </c>
      <c r="F63" s="281">
        <v>1976</v>
      </c>
      <c r="G63" s="281" t="s">
        <v>634</v>
      </c>
      <c r="H63" s="413" t="s">
        <v>1397</v>
      </c>
      <c r="I63" s="304" t="s">
        <v>1012</v>
      </c>
      <c r="J63" s="281" t="s">
        <v>635</v>
      </c>
      <c r="K63" s="281" t="s">
        <v>635</v>
      </c>
      <c r="L63" s="696">
        <v>15726644.460000001</v>
      </c>
      <c r="M63" s="766"/>
      <c r="N63" s="691"/>
    </row>
    <row r="64" spans="1:15" s="154" customFormat="1" ht="63.75" x14ac:dyDescent="0.25">
      <c r="A64" s="23"/>
      <c r="B64" s="209">
        <f t="shared" si="1"/>
        <v>6</v>
      </c>
      <c r="C64" s="209" t="s">
        <v>202</v>
      </c>
      <c r="D64" s="209" t="s">
        <v>203</v>
      </c>
      <c r="E64" s="209">
        <v>140.69999999999999</v>
      </c>
      <c r="F64" s="209">
        <v>1986</v>
      </c>
      <c r="G64" s="209" t="s">
        <v>636</v>
      </c>
      <c r="H64" s="378" t="s">
        <v>1351</v>
      </c>
      <c r="I64" s="275" t="s">
        <v>1672</v>
      </c>
      <c r="J64" s="209" t="s">
        <v>913</v>
      </c>
      <c r="K64" s="209" t="s">
        <v>913</v>
      </c>
      <c r="L64" s="697">
        <v>338833.77</v>
      </c>
      <c r="M64" s="767"/>
      <c r="N64" s="690"/>
    </row>
    <row r="65" spans="1:21" s="154" customFormat="1" ht="38.25" x14ac:dyDescent="0.25">
      <c r="A65" s="23"/>
      <c r="B65" s="209">
        <f t="shared" si="1"/>
        <v>7</v>
      </c>
      <c r="C65" s="209" t="s">
        <v>266</v>
      </c>
      <c r="D65" s="209" t="s">
        <v>210</v>
      </c>
      <c r="E65" s="209">
        <v>121.1</v>
      </c>
      <c r="F65" s="209">
        <v>1967</v>
      </c>
      <c r="G65" s="209" t="s">
        <v>638</v>
      </c>
      <c r="H65" s="378" t="s">
        <v>1383</v>
      </c>
      <c r="I65" s="275" t="s">
        <v>1673</v>
      </c>
      <c r="J65" s="209" t="s">
        <v>635</v>
      </c>
      <c r="K65" s="209" t="s">
        <v>635</v>
      </c>
      <c r="L65" s="695">
        <v>1598241.56</v>
      </c>
      <c r="M65" s="707"/>
      <c r="N65" s="690"/>
    </row>
    <row r="66" spans="1:21" s="154" customFormat="1" ht="38.25" x14ac:dyDescent="0.25">
      <c r="A66" s="23"/>
      <c r="B66" s="209">
        <f t="shared" si="1"/>
        <v>8</v>
      </c>
      <c r="C66" s="209" t="s">
        <v>267</v>
      </c>
      <c r="D66" s="209" t="s">
        <v>206</v>
      </c>
      <c r="E66" s="209">
        <v>124.9</v>
      </c>
      <c r="F66" s="209">
        <v>1990</v>
      </c>
      <c r="G66" s="209" t="s">
        <v>639</v>
      </c>
      <c r="H66" s="378" t="s">
        <v>1415</v>
      </c>
      <c r="I66" s="275" t="s">
        <v>1674</v>
      </c>
      <c r="J66" s="209" t="s">
        <v>635</v>
      </c>
      <c r="K66" s="209" t="s">
        <v>635</v>
      </c>
      <c r="L66" s="695">
        <v>247325</v>
      </c>
      <c r="M66" s="707"/>
      <c r="N66" s="690"/>
    </row>
    <row r="67" spans="1:21" s="66" customFormat="1" ht="51" x14ac:dyDescent="0.25">
      <c r="A67" s="23"/>
      <c r="B67" s="209">
        <f t="shared" si="1"/>
        <v>9</v>
      </c>
      <c r="C67" s="200" t="s">
        <v>260</v>
      </c>
      <c r="D67" s="200" t="s">
        <v>207</v>
      </c>
      <c r="E67" s="200">
        <v>1880.1</v>
      </c>
      <c r="F67" s="200">
        <v>1980</v>
      </c>
      <c r="G67" s="200" t="s">
        <v>208</v>
      </c>
      <c r="H67" s="378" t="s">
        <v>1342</v>
      </c>
      <c r="I67" s="301" t="s">
        <v>1675</v>
      </c>
      <c r="J67" s="200" t="s">
        <v>1598</v>
      </c>
      <c r="K67" s="200" t="s">
        <v>640</v>
      </c>
      <c r="L67" s="698">
        <v>10018194.439999999</v>
      </c>
      <c r="M67" s="698"/>
      <c r="N67" s="266"/>
    </row>
    <row r="68" spans="1:21" s="154" customFormat="1" ht="48" x14ac:dyDescent="0.25">
      <c r="A68" s="23"/>
      <c r="B68" s="209">
        <f t="shared" si="1"/>
        <v>10</v>
      </c>
      <c r="C68" s="209" t="s">
        <v>641</v>
      </c>
      <c r="D68" s="209" t="s">
        <v>212</v>
      </c>
      <c r="E68" s="209">
        <v>2430.3000000000002</v>
      </c>
      <c r="F68" s="209">
        <v>1969</v>
      </c>
      <c r="G68" s="209" t="s">
        <v>642</v>
      </c>
      <c r="H68" s="383" t="s">
        <v>1377</v>
      </c>
      <c r="I68" s="275" t="s">
        <v>1676</v>
      </c>
      <c r="J68" s="209" t="s">
        <v>643</v>
      </c>
      <c r="K68" s="209" t="s">
        <v>643</v>
      </c>
      <c r="L68" s="699">
        <v>14117378.42</v>
      </c>
      <c r="M68" s="699"/>
      <c r="N68" s="690"/>
    </row>
    <row r="69" spans="1:21" s="154" customFormat="1" ht="25.5" x14ac:dyDescent="0.25">
      <c r="A69" s="23"/>
      <c r="B69" s="209">
        <f t="shared" si="1"/>
        <v>11</v>
      </c>
      <c r="C69" s="209" t="s">
        <v>265</v>
      </c>
      <c r="D69" s="209" t="s">
        <v>705</v>
      </c>
      <c r="E69" s="209">
        <v>30</v>
      </c>
      <c r="F69" s="209">
        <v>1999</v>
      </c>
      <c r="G69" s="209" t="s">
        <v>668</v>
      </c>
      <c r="H69" s="209"/>
      <c r="I69" s="275" t="s">
        <v>276</v>
      </c>
      <c r="J69" s="209" t="s">
        <v>706</v>
      </c>
      <c r="K69" s="209" t="s">
        <v>706</v>
      </c>
      <c r="L69" s="699">
        <v>21662.16</v>
      </c>
      <c r="M69" s="699"/>
      <c r="N69" s="690"/>
    </row>
    <row r="70" spans="1:21" s="154" customFormat="1" ht="25.5" x14ac:dyDescent="0.25">
      <c r="A70" s="23"/>
      <c r="B70" s="209">
        <f t="shared" si="1"/>
        <v>12</v>
      </c>
      <c r="C70" s="209" t="s">
        <v>265</v>
      </c>
      <c r="D70" s="209" t="s">
        <v>705</v>
      </c>
      <c r="E70" s="209">
        <v>30</v>
      </c>
      <c r="F70" s="209">
        <v>1999</v>
      </c>
      <c r="G70" s="209" t="s">
        <v>668</v>
      </c>
      <c r="H70" s="209"/>
      <c r="I70" s="275" t="s">
        <v>276</v>
      </c>
      <c r="J70" s="209" t="s">
        <v>706</v>
      </c>
      <c r="K70" s="209" t="s">
        <v>706</v>
      </c>
      <c r="L70" s="699">
        <v>58809.33</v>
      </c>
      <c r="M70" s="699"/>
      <c r="N70" s="690"/>
    </row>
    <row r="71" spans="1:21" s="284" customFormat="1" ht="51" x14ac:dyDescent="0.25">
      <c r="A71" s="23"/>
      <c r="B71" s="209">
        <f t="shared" si="1"/>
        <v>13</v>
      </c>
      <c r="C71" s="281" t="s">
        <v>707</v>
      </c>
      <c r="D71" s="281" t="s">
        <v>1605</v>
      </c>
      <c r="E71" s="281">
        <v>625.29999999999995</v>
      </c>
      <c r="F71" s="281">
        <v>1975</v>
      </c>
      <c r="G71" s="410" t="s">
        <v>990</v>
      </c>
      <c r="H71" s="281" t="s">
        <v>1019</v>
      </c>
      <c r="I71" s="304" t="s">
        <v>1018</v>
      </c>
      <c r="J71" s="281" t="s">
        <v>706</v>
      </c>
      <c r="K71" s="281" t="s">
        <v>706</v>
      </c>
      <c r="L71" s="700">
        <v>90567.99</v>
      </c>
      <c r="M71" s="700"/>
      <c r="N71" s="691"/>
    </row>
    <row r="72" spans="1:21" s="154" customFormat="1" ht="48" x14ac:dyDescent="0.25">
      <c r="A72" s="23"/>
      <c r="B72" s="209">
        <f t="shared" si="1"/>
        <v>14</v>
      </c>
      <c r="C72" s="209" t="s">
        <v>262</v>
      </c>
      <c r="D72" s="209" t="s">
        <v>213</v>
      </c>
      <c r="E72" s="209">
        <v>1626.4</v>
      </c>
      <c r="F72" s="209">
        <v>2004</v>
      </c>
      <c r="G72" s="327" t="s">
        <v>644</v>
      </c>
      <c r="H72" s="378" t="s">
        <v>1417</v>
      </c>
      <c r="I72" s="275" t="s">
        <v>1677</v>
      </c>
      <c r="J72" s="209" t="s">
        <v>645</v>
      </c>
      <c r="K72" s="209" t="s">
        <v>645</v>
      </c>
      <c r="L72" s="707">
        <v>38833166.640000001</v>
      </c>
      <c r="M72" s="707"/>
      <c r="N72" s="690"/>
    </row>
    <row r="73" spans="1:21" s="154" customFormat="1" ht="63.75" x14ac:dyDescent="0.25">
      <c r="A73" s="23"/>
      <c r="B73" s="209">
        <f t="shared" si="1"/>
        <v>15</v>
      </c>
      <c r="C73" s="210" t="s">
        <v>770</v>
      </c>
      <c r="D73" s="241" t="s">
        <v>646</v>
      </c>
      <c r="E73" s="209">
        <v>139</v>
      </c>
      <c r="F73" s="242">
        <v>2005</v>
      </c>
      <c r="G73" s="209" t="s">
        <v>647</v>
      </c>
      <c r="H73" s="380" t="s">
        <v>1378</v>
      </c>
      <c r="I73" s="275" t="s">
        <v>276</v>
      </c>
      <c r="J73" s="209" t="s">
        <v>645</v>
      </c>
      <c r="K73" s="209" t="s">
        <v>645</v>
      </c>
      <c r="L73" s="701">
        <v>54811.32</v>
      </c>
      <c r="M73" s="701"/>
      <c r="N73" s="690"/>
    </row>
    <row r="74" spans="1:21" s="154" customFormat="1" ht="48" x14ac:dyDescent="0.25">
      <c r="A74" s="23"/>
      <c r="B74" s="820">
        <f>B73+1</f>
        <v>16</v>
      </c>
      <c r="C74" s="820" t="s">
        <v>648</v>
      </c>
      <c r="D74" s="820" t="s">
        <v>215</v>
      </c>
      <c r="E74" s="820">
        <v>1151.8</v>
      </c>
      <c r="F74" s="820">
        <v>1989</v>
      </c>
      <c r="G74" s="209" t="s">
        <v>649</v>
      </c>
      <c r="H74" s="378" t="s">
        <v>1385</v>
      </c>
      <c r="I74" s="275" t="s">
        <v>1678</v>
      </c>
      <c r="J74" s="209" t="s">
        <v>724</v>
      </c>
      <c r="K74" s="820" t="s">
        <v>645</v>
      </c>
      <c r="L74" s="826">
        <v>28774511.219999999</v>
      </c>
      <c r="M74" s="707"/>
      <c r="N74" s="690"/>
    </row>
    <row r="75" spans="1:21" s="154" customFormat="1" ht="45" x14ac:dyDescent="0.25">
      <c r="A75" s="23"/>
      <c r="B75" s="821"/>
      <c r="C75" s="821"/>
      <c r="D75" s="821"/>
      <c r="E75" s="821"/>
      <c r="F75" s="821"/>
      <c r="G75" s="209" t="s">
        <v>650</v>
      </c>
      <c r="H75" s="378" t="s">
        <v>1386</v>
      </c>
      <c r="I75" s="275" t="s">
        <v>651</v>
      </c>
      <c r="J75" s="209" t="s">
        <v>1599</v>
      </c>
      <c r="K75" s="821"/>
      <c r="L75" s="826"/>
      <c r="M75" s="707"/>
      <c r="N75" s="712" t="s">
        <v>1384</v>
      </c>
      <c r="O75" s="711"/>
      <c r="P75" s="711"/>
      <c r="Q75" s="711"/>
      <c r="R75" s="711"/>
      <c r="S75" s="711"/>
      <c r="T75" s="711"/>
    </row>
    <row r="76" spans="1:21" s="66" customFormat="1" ht="51" x14ac:dyDescent="0.25">
      <c r="A76" s="23"/>
      <c r="B76" s="209">
        <f>B74+1</f>
        <v>17</v>
      </c>
      <c r="C76" s="200" t="s">
        <v>659</v>
      </c>
      <c r="D76" s="200" t="s">
        <v>216</v>
      </c>
      <c r="E76" s="200">
        <v>3351.1</v>
      </c>
      <c r="F76" s="200">
        <v>1993</v>
      </c>
      <c r="G76" s="200" t="s">
        <v>1555</v>
      </c>
      <c r="H76" s="379" t="s">
        <v>1411</v>
      </c>
      <c r="I76" s="301" t="s">
        <v>660</v>
      </c>
      <c r="J76" s="200" t="s">
        <v>762</v>
      </c>
      <c r="K76" s="200" t="s">
        <v>765</v>
      </c>
      <c r="L76" s="707">
        <v>24111050.34</v>
      </c>
      <c r="M76" s="707"/>
      <c r="N76" s="266"/>
    </row>
    <row r="77" spans="1:21" s="66" customFormat="1" ht="51" x14ac:dyDescent="0.25">
      <c r="A77" s="23"/>
      <c r="B77" s="209">
        <f>B76+1</f>
        <v>18</v>
      </c>
      <c r="C77" s="200" t="s">
        <v>661</v>
      </c>
      <c r="D77" s="200" t="s">
        <v>217</v>
      </c>
      <c r="E77" s="200">
        <v>2521.6999999999998</v>
      </c>
      <c r="F77" s="200">
        <v>2000</v>
      </c>
      <c r="G77" s="200" t="s">
        <v>929</v>
      </c>
      <c r="H77" s="379" t="s">
        <v>1394</v>
      </c>
      <c r="I77" s="301" t="s">
        <v>1679</v>
      </c>
      <c r="J77" s="200" t="s">
        <v>662</v>
      </c>
      <c r="K77" s="200" t="s">
        <v>766</v>
      </c>
      <c r="L77" s="707">
        <v>31233394.559999999</v>
      </c>
      <c r="M77" s="707"/>
      <c r="N77" s="266"/>
    </row>
    <row r="78" spans="1:21" s="154" customFormat="1" ht="63.75" x14ac:dyDescent="0.25">
      <c r="A78" s="551"/>
      <c r="B78" s="209">
        <f t="shared" ref="B78:B97" si="2">B77+1</f>
        <v>19</v>
      </c>
      <c r="C78" s="209" t="s">
        <v>663</v>
      </c>
      <c r="D78" s="209" t="s">
        <v>218</v>
      </c>
      <c r="E78" s="209">
        <v>2831.1</v>
      </c>
      <c r="F78" s="209">
        <v>1983</v>
      </c>
      <c r="G78" s="209" t="s">
        <v>664</v>
      </c>
      <c r="H78" s="384" t="s">
        <v>1392</v>
      </c>
      <c r="I78" s="275" t="s">
        <v>665</v>
      </c>
      <c r="J78" s="209" t="s">
        <v>1597</v>
      </c>
      <c r="K78" s="209" t="s">
        <v>666</v>
      </c>
      <c r="L78" s="707">
        <v>41526572.450000003</v>
      </c>
      <c r="M78" s="707"/>
      <c r="N78" s="690"/>
    </row>
    <row r="79" spans="1:21" s="154" customFormat="1" ht="38.25" x14ac:dyDescent="0.25">
      <c r="A79" s="23"/>
      <c r="B79" s="209">
        <f t="shared" si="2"/>
        <v>20</v>
      </c>
      <c r="C79" s="209" t="s">
        <v>264</v>
      </c>
      <c r="D79" s="209" t="s">
        <v>667</v>
      </c>
      <c r="E79" s="209">
        <v>50</v>
      </c>
      <c r="F79" s="209">
        <v>1957</v>
      </c>
      <c r="G79" s="209" t="s">
        <v>668</v>
      </c>
      <c r="H79" s="209"/>
      <c r="I79" s="275" t="s">
        <v>276</v>
      </c>
      <c r="J79" s="209" t="s">
        <v>666</v>
      </c>
      <c r="K79" s="209" t="s">
        <v>666</v>
      </c>
      <c r="L79" s="699">
        <f>[2]TDSheet!$O$21</f>
        <v>10311.15</v>
      </c>
      <c r="M79" s="699"/>
      <c r="N79" s="690"/>
    </row>
    <row r="80" spans="1:21" s="204" customFormat="1" ht="63.75" x14ac:dyDescent="0.25">
      <c r="A80" s="23"/>
      <c r="B80" s="209">
        <f t="shared" si="2"/>
        <v>21</v>
      </c>
      <c r="C80" s="205" t="s">
        <v>909</v>
      </c>
      <c r="D80" s="205" t="s">
        <v>263</v>
      </c>
      <c r="E80" s="205">
        <v>5160</v>
      </c>
      <c r="F80" s="205">
        <v>1999</v>
      </c>
      <c r="G80" s="205" t="s">
        <v>669</v>
      </c>
      <c r="H80" s="378" t="s">
        <v>1416</v>
      </c>
      <c r="I80" s="302" t="s">
        <v>1680</v>
      </c>
      <c r="J80" s="205" t="s">
        <v>822</v>
      </c>
      <c r="K80" s="205" t="s">
        <v>767</v>
      </c>
      <c r="L80" s="707">
        <v>54929795.189999998</v>
      </c>
      <c r="M80" s="768" t="s">
        <v>1710</v>
      </c>
      <c r="N80" s="494" t="s">
        <v>1414</v>
      </c>
      <c r="O80" s="713"/>
      <c r="P80" s="713"/>
      <c r="Q80" s="713"/>
      <c r="R80" s="713"/>
      <c r="S80" s="713"/>
      <c r="T80" s="713"/>
      <c r="U80" s="713"/>
    </row>
    <row r="81" spans="1:17" s="154" customFormat="1" ht="51" x14ac:dyDescent="0.25">
      <c r="A81" s="23"/>
      <c r="B81" s="209">
        <f t="shared" si="2"/>
        <v>22</v>
      </c>
      <c r="C81" s="209" t="s">
        <v>258</v>
      </c>
      <c r="D81" s="209" t="s">
        <v>219</v>
      </c>
      <c r="E81" s="209">
        <v>1046.0999999999999</v>
      </c>
      <c r="F81" s="209">
        <v>1975</v>
      </c>
      <c r="G81" s="209" t="s">
        <v>670</v>
      </c>
      <c r="H81" s="378" t="s">
        <v>1393</v>
      </c>
      <c r="I81" s="275" t="s">
        <v>1681</v>
      </c>
      <c r="J81" s="209" t="s">
        <v>671</v>
      </c>
      <c r="K81" s="209" t="s">
        <v>768</v>
      </c>
      <c r="L81" s="701">
        <v>10918436.189999999</v>
      </c>
      <c r="M81" s="701" t="s">
        <v>1711</v>
      </c>
      <c r="N81" s="690" t="s">
        <v>1592</v>
      </c>
    </row>
    <row r="82" spans="1:17" s="154" customFormat="1" ht="63.75" x14ac:dyDescent="0.25">
      <c r="A82" s="23"/>
      <c r="B82" s="209">
        <f t="shared" si="2"/>
        <v>23</v>
      </c>
      <c r="C82" s="209" t="s">
        <v>259</v>
      </c>
      <c r="D82" s="209" t="s">
        <v>1602</v>
      </c>
      <c r="E82" s="209">
        <v>713</v>
      </c>
      <c r="F82" s="209">
        <v>1979</v>
      </c>
      <c r="G82" s="209" t="s">
        <v>672</v>
      </c>
      <c r="H82" s="378" t="s">
        <v>1362</v>
      </c>
      <c r="I82" s="275" t="s">
        <v>1600</v>
      </c>
      <c r="J82" s="209" t="s">
        <v>1601</v>
      </c>
      <c r="K82" s="209" t="s">
        <v>1601</v>
      </c>
      <c r="L82" s="701">
        <v>5232037.8</v>
      </c>
      <c r="M82" s="701" t="s">
        <v>1712</v>
      </c>
      <c r="N82" s="690" t="s">
        <v>1603</v>
      </c>
    </row>
    <row r="83" spans="1:17" s="66" customFormat="1" ht="63.75" x14ac:dyDescent="0.25">
      <c r="A83" s="23"/>
      <c r="B83" s="209">
        <f t="shared" si="2"/>
        <v>24</v>
      </c>
      <c r="C83" s="200" t="s">
        <v>673</v>
      </c>
      <c r="D83" s="202" t="s">
        <v>222</v>
      </c>
      <c r="E83" s="202">
        <v>258.7</v>
      </c>
      <c r="F83" s="202">
        <v>1980</v>
      </c>
      <c r="G83" s="202" t="s">
        <v>674</v>
      </c>
      <c r="H83" s="382" t="s">
        <v>1404</v>
      </c>
      <c r="I83" s="301" t="s">
        <v>1682</v>
      </c>
      <c r="J83" s="200" t="s">
        <v>675</v>
      </c>
      <c r="K83" s="200" t="s">
        <v>675</v>
      </c>
      <c r="L83" s="702">
        <v>128132.52</v>
      </c>
      <c r="M83" s="702"/>
      <c r="N83" s="266"/>
    </row>
    <row r="84" spans="1:17" s="154" customFormat="1" ht="51" x14ac:dyDescent="0.25">
      <c r="A84" s="23"/>
      <c r="B84" s="209">
        <f t="shared" si="2"/>
        <v>25</v>
      </c>
      <c r="C84" s="209" t="s">
        <v>261</v>
      </c>
      <c r="D84" s="209" t="s">
        <v>220</v>
      </c>
      <c r="E84" s="209">
        <v>1922.5</v>
      </c>
      <c r="F84" s="209">
        <v>2012</v>
      </c>
      <c r="G84" s="209" t="s">
        <v>211</v>
      </c>
      <c r="H84" s="378" t="s">
        <v>1390</v>
      </c>
      <c r="I84" s="275" t="s">
        <v>1683</v>
      </c>
      <c r="J84" s="209" t="s">
        <v>676</v>
      </c>
      <c r="K84" s="209" t="s">
        <v>676</v>
      </c>
      <c r="L84" s="699">
        <v>67409325.159999996</v>
      </c>
      <c r="M84" s="699"/>
      <c r="N84" s="690"/>
    </row>
    <row r="85" spans="1:17" s="66" customFormat="1" ht="140.25" x14ac:dyDescent="0.25">
      <c r="A85" s="23"/>
      <c r="B85" s="209">
        <f t="shared" si="2"/>
        <v>26</v>
      </c>
      <c r="C85" s="203" t="s">
        <v>690</v>
      </c>
      <c r="D85" s="200" t="s">
        <v>232</v>
      </c>
      <c r="E85" s="200">
        <v>1864.9</v>
      </c>
      <c r="F85" s="200">
        <v>1964</v>
      </c>
      <c r="G85" s="200" t="s">
        <v>691</v>
      </c>
      <c r="H85" s="378" t="s">
        <v>1398</v>
      </c>
      <c r="I85" s="301" t="s">
        <v>286</v>
      </c>
      <c r="J85" s="200" t="s">
        <v>1725</v>
      </c>
      <c r="K85" s="200" t="s">
        <v>692</v>
      </c>
      <c r="L85" s="707">
        <v>7524741.7800000003</v>
      </c>
      <c r="M85" s="768" t="s">
        <v>1713</v>
      </c>
      <c r="N85" s="266" t="s">
        <v>1013</v>
      </c>
    </row>
    <row r="86" spans="1:17" s="284" customFormat="1" ht="48" x14ac:dyDescent="0.25">
      <c r="A86" s="23"/>
      <c r="B86" s="209">
        <f t="shared" si="2"/>
        <v>27</v>
      </c>
      <c r="C86" s="281" t="s">
        <v>226</v>
      </c>
      <c r="D86" s="281" t="s">
        <v>225</v>
      </c>
      <c r="E86" s="281">
        <v>483.9</v>
      </c>
      <c r="F86" s="281">
        <v>1964</v>
      </c>
      <c r="G86" s="281" t="s">
        <v>991</v>
      </c>
      <c r="H86" s="409" t="s">
        <v>1405</v>
      </c>
      <c r="I86" s="304" t="s">
        <v>1406</v>
      </c>
      <c r="J86" s="281" t="s">
        <v>863</v>
      </c>
      <c r="K86" s="281" t="s">
        <v>863</v>
      </c>
      <c r="L86" s="766">
        <v>1224188.7</v>
      </c>
      <c r="M86" s="766"/>
      <c r="N86" s="715"/>
      <c r="O86" s="714"/>
      <c r="P86" s="714"/>
      <c r="Q86" s="714"/>
    </row>
    <row r="87" spans="1:17" s="154" customFormat="1" ht="84" x14ac:dyDescent="0.25">
      <c r="A87" s="23"/>
      <c r="B87" s="209">
        <f t="shared" si="2"/>
        <v>28</v>
      </c>
      <c r="C87" s="209" t="s">
        <v>254</v>
      </c>
      <c r="D87" s="209" t="s">
        <v>275</v>
      </c>
      <c r="E87" s="209">
        <v>363.8</v>
      </c>
      <c r="F87" s="209">
        <v>1989</v>
      </c>
      <c r="G87" s="209" t="s">
        <v>227</v>
      </c>
      <c r="H87" s="378" t="s">
        <v>1371</v>
      </c>
      <c r="I87" s="275" t="s">
        <v>965</v>
      </c>
      <c r="J87" s="275" t="s">
        <v>918</v>
      </c>
      <c r="K87" s="308" t="s">
        <v>918</v>
      </c>
      <c r="L87" s="707">
        <v>6670326.6600000001</v>
      </c>
      <c r="M87" s="707"/>
      <c r="N87" s="690"/>
    </row>
    <row r="88" spans="1:17" s="204" customFormat="1" ht="51" x14ac:dyDescent="0.25">
      <c r="A88" s="23"/>
      <c r="B88" s="209">
        <f t="shared" si="2"/>
        <v>29</v>
      </c>
      <c r="C88" s="205" t="s">
        <v>697</v>
      </c>
      <c r="D88" s="205" t="s">
        <v>228</v>
      </c>
      <c r="E88" s="205">
        <v>550.1</v>
      </c>
      <c r="F88" s="205">
        <v>2008</v>
      </c>
      <c r="G88" s="205" t="s">
        <v>698</v>
      </c>
      <c r="H88" s="378" t="s">
        <v>1401</v>
      </c>
      <c r="I88" s="302" t="s">
        <v>1684</v>
      </c>
      <c r="J88" s="205" t="s">
        <v>699</v>
      </c>
      <c r="K88" s="205" t="s">
        <v>699</v>
      </c>
      <c r="L88" s="707">
        <v>15143433.92</v>
      </c>
      <c r="M88" s="707"/>
      <c r="N88" s="465"/>
    </row>
    <row r="89" spans="1:17" s="154" customFormat="1" ht="51" x14ac:dyDescent="0.25">
      <c r="A89" s="23"/>
      <c r="B89" s="209">
        <f t="shared" si="2"/>
        <v>30</v>
      </c>
      <c r="C89" s="209" t="s">
        <v>226</v>
      </c>
      <c r="D89" s="209" t="s">
        <v>239</v>
      </c>
      <c r="E89" s="209">
        <v>955.3</v>
      </c>
      <c r="F89" s="209">
        <v>1978</v>
      </c>
      <c r="G89" s="209" t="s">
        <v>277</v>
      </c>
      <c r="H89" s="378" t="s">
        <v>1391</v>
      </c>
      <c r="I89" s="308" t="s">
        <v>1685</v>
      </c>
      <c r="J89" s="209" t="s">
        <v>863</v>
      </c>
      <c r="K89" s="209" t="s">
        <v>864</v>
      </c>
      <c r="L89" s="699">
        <v>943404.24</v>
      </c>
      <c r="M89" s="699" t="s">
        <v>1714</v>
      </c>
      <c r="N89" s="690" t="s">
        <v>862</v>
      </c>
    </row>
    <row r="90" spans="1:17" s="66" customFormat="1" ht="63.75" x14ac:dyDescent="0.25">
      <c r="A90" s="23"/>
      <c r="B90" s="209">
        <f t="shared" si="2"/>
        <v>31</v>
      </c>
      <c r="C90" s="202" t="s">
        <v>703</v>
      </c>
      <c r="D90" s="202" t="s">
        <v>240</v>
      </c>
      <c r="E90" s="202">
        <v>1130.4000000000001</v>
      </c>
      <c r="F90" s="202">
        <v>2019</v>
      </c>
      <c r="G90" s="202" t="s">
        <v>241</v>
      </c>
      <c r="H90" s="382" t="s">
        <v>1372</v>
      </c>
      <c r="I90" s="303" t="s">
        <v>1686</v>
      </c>
      <c r="J90" s="202" t="s">
        <v>1606</v>
      </c>
      <c r="K90" s="202" t="s">
        <v>453</v>
      </c>
      <c r="L90" s="716" t="s">
        <v>824</v>
      </c>
      <c r="M90" s="716"/>
      <c r="N90" s="266"/>
    </row>
    <row r="91" spans="1:17" s="66" customFormat="1" ht="60" x14ac:dyDescent="0.25">
      <c r="A91" s="23"/>
      <c r="B91" s="209">
        <f t="shared" si="2"/>
        <v>32</v>
      </c>
      <c r="C91" s="206" t="s">
        <v>710</v>
      </c>
      <c r="D91" s="207" t="s">
        <v>743</v>
      </c>
      <c r="E91" s="208">
        <v>25.2</v>
      </c>
      <c r="F91" s="206">
        <v>2019</v>
      </c>
      <c r="G91" s="200" t="s">
        <v>248</v>
      </c>
      <c r="H91" s="378" t="s">
        <v>1382</v>
      </c>
      <c r="I91" s="301" t="s">
        <v>744</v>
      </c>
      <c r="J91" s="200" t="s">
        <v>453</v>
      </c>
      <c r="K91" s="200" t="s">
        <v>453</v>
      </c>
      <c r="L91" s="717" t="s">
        <v>825</v>
      </c>
      <c r="M91" s="717"/>
      <c r="N91" s="266"/>
    </row>
    <row r="92" spans="1:17" s="284" customFormat="1" ht="48" x14ac:dyDescent="0.25">
      <c r="A92" s="23"/>
      <c r="B92" s="209">
        <f t="shared" si="2"/>
        <v>33</v>
      </c>
      <c r="C92" s="282" t="s">
        <v>774</v>
      </c>
      <c r="D92" s="282" t="s">
        <v>772</v>
      </c>
      <c r="E92" s="281">
        <v>63.4</v>
      </c>
      <c r="F92" s="281">
        <v>1979</v>
      </c>
      <c r="G92" s="283" t="s">
        <v>773</v>
      </c>
      <c r="H92" s="381" t="s">
        <v>1365</v>
      </c>
      <c r="I92" s="304" t="s">
        <v>939</v>
      </c>
      <c r="J92" s="281" t="s">
        <v>938</v>
      </c>
      <c r="K92" s="281" t="s">
        <v>938</v>
      </c>
      <c r="L92" s="703">
        <v>429200</v>
      </c>
      <c r="M92" s="703" t="s">
        <v>1715</v>
      </c>
      <c r="N92" s="691" t="s">
        <v>861</v>
      </c>
    </row>
    <row r="93" spans="1:17" s="204" customFormat="1" ht="64.5" x14ac:dyDescent="0.25">
      <c r="A93" s="23"/>
      <c r="B93" s="209">
        <f t="shared" si="2"/>
        <v>34</v>
      </c>
      <c r="C93" s="324" t="s">
        <v>839</v>
      </c>
      <c r="D93" s="324" t="s">
        <v>1688</v>
      </c>
      <c r="E93" s="205">
        <v>1401.2</v>
      </c>
      <c r="F93" s="205">
        <v>2020</v>
      </c>
      <c r="G93" s="325" t="s">
        <v>840</v>
      </c>
      <c r="H93" s="381" t="s">
        <v>1400</v>
      </c>
      <c r="I93" s="302" t="s">
        <v>1687</v>
      </c>
      <c r="J93" s="205" t="s">
        <v>699</v>
      </c>
      <c r="K93" s="205" t="s">
        <v>699</v>
      </c>
      <c r="L93" s="704">
        <v>82290276.310000002</v>
      </c>
      <c r="M93" s="704" t="s">
        <v>1716</v>
      </c>
      <c r="N93" s="465" t="s">
        <v>841</v>
      </c>
    </row>
    <row r="94" spans="1:17" s="204" customFormat="1" ht="51.75" x14ac:dyDescent="0.25">
      <c r="A94" s="23"/>
      <c r="B94" s="209">
        <f t="shared" si="2"/>
        <v>35</v>
      </c>
      <c r="C94" s="324" t="s">
        <v>843</v>
      </c>
      <c r="D94" s="324" t="s">
        <v>1688</v>
      </c>
      <c r="E94" s="205">
        <v>29.5</v>
      </c>
      <c r="F94" s="205">
        <v>2020</v>
      </c>
      <c r="G94" s="325" t="s">
        <v>874</v>
      </c>
      <c r="H94" s="381" t="s">
        <v>1402</v>
      </c>
      <c r="I94" s="302" t="s">
        <v>962</v>
      </c>
      <c r="J94" s="205" t="s">
        <v>699</v>
      </c>
      <c r="K94" s="205" t="s">
        <v>699</v>
      </c>
      <c r="L94" s="704">
        <v>3366870.2</v>
      </c>
      <c r="M94" s="704"/>
      <c r="N94" s="465"/>
    </row>
    <row r="95" spans="1:17" s="66" customFormat="1" ht="67.5" x14ac:dyDescent="0.25">
      <c r="A95" s="23"/>
      <c r="B95" s="209">
        <f t="shared" si="2"/>
        <v>36</v>
      </c>
      <c r="C95" s="406" t="s">
        <v>1430</v>
      </c>
      <c r="D95" s="202" t="s">
        <v>1418</v>
      </c>
      <c r="E95" s="200">
        <v>82.6</v>
      </c>
      <c r="F95" s="200"/>
      <c r="G95" s="408" t="s">
        <v>1419</v>
      </c>
      <c r="H95" s="407" t="s">
        <v>1420</v>
      </c>
      <c r="I95" s="301" t="s">
        <v>1604</v>
      </c>
      <c r="J95" s="718" t="s">
        <v>1421</v>
      </c>
      <c r="K95" s="718" t="s">
        <v>1421</v>
      </c>
      <c r="L95" s="705"/>
      <c r="M95" s="705"/>
      <c r="N95" s="266"/>
    </row>
    <row r="96" spans="1:17" s="66" customFormat="1" ht="38.25" x14ac:dyDescent="0.25">
      <c r="A96" s="23"/>
      <c r="B96" s="209">
        <f t="shared" si="2"/>
        <v>37</v>
      </c>
      <c r="C96" s="406" t="s">
        <v>1374</v>
      </c>
      <c r="D96" s="202" t="s">
        <v>1375</v>
      </c>
      <c r="E96" s="208">
        <v>97.2</v>
      </c>
      <c r="F96" s="208">
        <v>1986</v>
      </c>
      <c r="G96" s="200" t="s">
        <v>1376</v>
      </c>
      <c r="H96" s="407" t="s">
        <v>1373</v>
      </c>
      <c r="I96" s="301"/>
      <c r="J96" s="718" t="s">
        <v>1610</v>
      </c>
      <c r="K96" s="718" t="s">
        <v>1035</v>
      </c>
      <c r="L96" s="706"/>
      <c r="M96" s="706"/>
      <c r="N96" s="200"/>
    </row>
    <row r="97" spans="1:14" s="66" customFormat="1" ht="38.25" x14ac:dyDescent="0.25">
      <c r="A97" s="23"/>
      <c r="B97" s="209">
        <f t="shared" si="2"/>
        <v>38</v>
      </c>
      <c r="C97" s="421" t="s">
        <v>1493</v>
      </c>
      <c r="D97" s="200" t="s">
        <v>1494</v>
      </c>
      <c r="E97" s="208">
        <v>45</v>
      </c>
      <c r="F97" s="208"/>
      <c r="G97" s="200"/>
      <c r="H97" s="407"/>
      <c r="I97" s="301"/>
      <c r="J97" s="718" t="s">
        <v>1609</v>
      </c>
      <c r="K97" s="718" t="s">
        <v>1035</v>
      </c>
      <c r="L97" s="706"/>
      <c r="M97" s="706"/>
      <c r="N97" s="200"/>
    </row>
    <row r="98" spans="1:14" x14ac:dyDescent="0.25">
      <c r="B98" s="199">
        <f>B97</f>
        <v>38</v>
      </c>
      <c r="C98" s="199" t="s">
        <v>829</v>
      </c>
      <c r="D98" s="199"/>
      <c r="E98" s="199">
        <f>SUM(E59:E97)</f>
        <v>52033.799999999996</v>
      </c>
      <c r="F98" s="199"/>
      <c r="G98" s="199"/>
      <c r="H98" s="199"/>
      <c r="I98" s="305"/>
      <c r="J98" s="199"/>
      <c r="K98" s="199"/>
      <c r="L98" s="707">
        <f>SUM(L59:L92)</f>
        <v>390629893.36999995</v>
      </c>
      <c r="M98" s="707"/>
      <c r="N98" s="105"/>
    </row>
    <row r="99" spans="1:14" x14ac:dyDescent="0.25">
      <c r="B99" s="199">
        <f>B98+B56</f>
        <v>92</v>
      </c>
      <c r="C99" s="199" t="s">
        <v>830</v>
      </c>
      <c r="D99" s="199"/>
      <c r="E99" s="199">
        <f>E98+E56</f>
        <v>60795.7</v>
      </c>
      <c r="F99" s="199"/>
      <c r="G99" s="199"/>
      <c r="H99" s="199"/>
      <c r="I99" s="305"/>
      <c r="J99" s="199"/>
      <c r="K99" s="199"/>
      <c r="L99" s="86"/>
      <c r="M99" s="86"/>
      <c r="N99" s="105"/>
    </row>
    <row r="100" spans="1:14" s="23" customFormat="1" ht="25.5" customHeight="1" x14ac:dyDescent="0.25">
      <c r="B100" s="294"/>
      <c r="C100" s="294"/>
      <c r="D100" s="294"/>
      <c r="E100" s="294"/>
      <c r="F100" s="294"/>
      <c r="G100" s="294"/>
      <c r="H100" s="294"/>
      <c r="I100" s="306"/>
      <c r="J100" s="294"/>
      <c r="K100" s="294"/>
      <c r="L100" s="708"/>
      <c r="M100" s="708"/>
      <c r="N100" s="692"/>
    </row>
    <row r="101" spans="1:14" s="295" customFormat="1" x14ac:dyDescent="0.25">
      <c r="A101" s="23"/>
      <c r="B101" s="295" t="s">
        <v>963</v>
      </c>
      <c r="I101" s="307"/>
      <c r="J101"/>
      <c r="K101"/>
      <c r="L101" s="709"/>
      <c r="M101" s="709"/>
      <c r="N101" s="693"/>
    </row>
    <row r="102" spans="1:14" s="23" customFormat="1" ht="51.75" customHeight="1" x14ac:dyDescent="0.25">
      <c r="B102" s="286">
        <v>1</v>
      </c>
      <c r="C102" s="3" t="s">
        <v>899</v>
      </c>
      <c r="D102" s="296" t="s">
        <v>379</v>
      </c>
      <c r="E102" s="26">
        <v>41</v>
      </c>
      <c r="F102" s="26"/>
      <c r="G102" s="36" t="s">
        <v>872</v>
      </c>
      <c r="H102" s="353" t="s">
        <v>1539</v>
      </c>
      <c r="I102" s="307" t="s">
        <v>964</v>
      </c>
      <c r="J102"/>
      <c r="K102"/>
      <c r="L102" s="709"/>
      <c r="M102" s="709"/>
      <c r="N102" s="692"/>
    </row>
    <row r="103" spans="1:14" ht="61.5" customHeight="1" x14ac:dyDescent="0.25">
      <c r="B103" s="193">
        <f>B102+1</f>
        <v>2</v>
      </c>
      <c r="C103" s="79" t="s">
        <v>973</v>
      </c>
      <c r="D103" s="79" t="s">
        <v>974</v>
      </c>
      <c r="E103" s="105">
        <v>76</v>
      </c>
      <c r="F103" s="105"/>
      <c r="G103" s="288" t="s">
        <v>972</v>
      </c>
      <c r="H103" s="354" t="s">
        <v>1538</v>
      </c>
    </row>
    <row r="104" spans="1:14" ht="61.5" customHeight="1" x14ac:dyDescent="0.25">
      <c r="B104" s="193">
        <f t="shared" ref="B104:B106" si="3">B103+1</f>
        <v>3</v>
      </c>
      <c r="C104" s="79" t="s">
        <v>1512</v>
      </c>
      <c r="D104" s="79" t="s">
        <v>1513</v>
      </c>
      <c r="E104" s="105">
        <v>79.2</v>
      </c>
      <c r="F104" s="105"/>
      <c r="G104" s="288" t="s">
        <v>1514</v>
      </c>
      <c r="H104" s="354" t="s">
        <v>1542</v>
      </c>
      <c r="I104" s="818" t="s">
        <v>1519</v>
      </c>
      <c r="J104" s="819"/>
    </row>
    <row r="105" spans="1:14" ht="61.5" customHeight="1" x14ac:dyDescent="0.25">
      <c r="B105" s="193">
        <f t="shared" si="3"/>
        <v>4</v>
      </c>
      <c r="C105" s="157" t="s">
        <v>1534</v>
      </c>
      <c r="D105" s="157" t="s">
        <v>1448</v>
      </c>
      <c r="E105" s="474">
        <v>54.9</v>
      </c>
      <c r="F105" s="474"/>
      <c r="G105" s="475" t="s">
        <v>1535</v>
      </c>
      <c r="H105" s="353" t="s">
        <v>1540</v>
      </c>
      <c r="I105" s="473"/>
      <c r="J105" s="472"/>
    </row>
    <row r="106" spans="1:14" ht="61.5" customHeight="1" x14ac:dyDescent="0.25">
      <c r="B106" s="193">
        <f t="shared" si="3"/>
        <v>5</v>
      </c>
      <c r="C106" s="157" t="s">
        <v>1534</v>
      </c>
      <c r="D106" s="72" t="s">
        <v>1536</v>
      </c>
      <c r="E106" s="193">
        <v>53.3</v>
      </c>
      <c r="F106" s="193"/>
      <c r="G106" s="222" t="s">
        <v>1537</v>
      </c>
      <c r="H106" s="476" t="s">
        <v>1541</v>
      </c>
      <c r="I106" s="473" t="s">
        <v>1615</v>
      </c>
      <c r="J106" s="472"/>
    </row>
    <row r="108" spans="1:14" x14ac:dyDescent="0.25">
      <c r="C108" t="s">
        <v>975</v>
      </c>
      <c r="D108">
        <f>E92+E89+E87+E86+E84+E82+E81+E79+E78+E74+E73+E72+E71+E70+E69+E68+E66+E65+E64+E63+E62+E61+E60+E59</f>
        <v>33636.1</v>
      </c>
      <c r="E108">
        <v>24</v>
      </c>
    </row>
    <row r="109" spans="1:14" x14ac:dyDescent="0.25">
      <c r="C109" t="s">
        <v>976</v>
      </c>
      <c r="D109">
        <f>E67+E76+E77+E83+E85+E90+E91+E95+E96+E97</f>
        <v>11256.900000000001</v>
      </c>
      <c r="E109">
        <v>10</v>
      </c>
    </row>
    <row r="110" spans="1:14" x14ac:dyDescent="0.25">
      <c r="C110" t="s">
        <v>977</v>
      </c>
      <c r="D110">
        <f>E80+E88+E93+E94</f>
        <v>7140.8</v>
      </c>
      <c r="E110">
        <v>4</v>
      </c>
    </row>
    <row r="111" spans="1:14" x14ac:dyDescent="0.25">
      <c r="D111" s="496">
        <f>D108+D109+D110</f>
        <v>52033.8</v>
      </c>
      <c r="E111" s="496">
        <f>E108+E109+E110</f>
        <v>38</v>
      </c>
    </row>
    <row r="113" spans="3:4" x14ac:dyDescent="0.25">
      <c r="C113" t="s">
        <v>595</v>
      </c>
      <c r="D113">
        <f>E17+E18+E19+E20+E21+E22+E23+E24+E25+E26+E27+E28+E29+E32+E33+E34+E35+E36+E37+E41</f>
        <v>2011.1999999999998</v>
      </c>
    </row>
  </sheetData>
  <mergeCells count="13">
    <mergeCell ref="L74:L75"/>
    <mergeCell ref="B57:N57"/>
    <mergeCell ref="B2:J2"/>
    <mergeCell ref="B74:B75"/>
    <mergeCell ref="C74:C75"/>
    <mergeCell ref="D74:D75"/>
    <mergeCell ref="E74:E75"/>
    <mergeCell ref="F74:F75"/>
    <mergeCell ref="I104:J104"/>
    <mergeCell ref="K74:K75"/>
    <mergeCell ref="C8:C11"/>
    <mergeCell ref="F8:F11"/>
    <mergeCell ref="K8:K11"/>
  </mergeCells>
  <pageMargins left="0.7" right="0.7" top="0.75" bottom="0.75" header="0.3" footer="0.3"/>
  <pageSetup paperSize="9" scale="41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9"/>
  <sheetViews>
    <sheetView topLeftCell="D49" workbookViewId="0">
      <selection activeCell="J22" sqref="J22"/>
    </sheetView>
  </sheetViews>
  <sheetFormatPr defaultRowHeight="15" x14ac:dyDescent="0.25"/>
  <cols>
    <col min="1" max="1" width="7.7109375" customWidth="1"/>
    <col min="2" max="2" width="25.140625" style="460" customWidth="1"/>
    <col min="3" max="3" width="22.42578125" style="437" customWidth="1"/>
    <col min="4" max="4" width="11.5703125" style="156" customWidth="1"/>
    <col min="5" max="5" width="9.140625" style="156"/>
    <col min="6" max="6" width="15.42578125" style="156" customWidth="1"/>
    <col min="7" max="7" width="30.5703125" style="16" customWidth="1"/>
    <col min="8" max="8" width="20.42578125" style="16" customWidth="1"/>
    <col min="9" max="9" width="22.42578125" style="170" customWidth="1"/>
    <col min="10" max="10" width="24.5703125" style="170" customWidth="1"/>
  </cols>
  <sheetData>
    <row r="2" spans="1:10" ht="44.25" customHeight="1" x14ac:dyDescent="0.3">
      <c r="A2" s="834" t="s">
        <v>1689</v>
      </c>
      <c r="B2" s="834"/>
      <c r="C2" s="834"/>
      <c r="D2" s="834"/>
      <c r="E2" s="834"/>
      <c r="F2" s="834"/>
      <c r="G2" s="834"/>
      <c r="H2" s="834"/>
      <c r="I2" s="834"/>
      <c r="J2" s="834"/>
    </row>
    <row r="3" spans="1:10" ht="65.25" customHeight="1" x14ac:dyDescent="0.25">
      <c r="A3" s="3" t="s">
        <v>8</v>
      </c>
      <c r="B3" s="455" t="s">
        <v>110</v>
      </c>
      <c r="C3" s="449" t="s">
        <v>23</v>
      </c>
      <c r="D3" s="147" t="s">
        <v>550</v>
      </c>
      <c r="E3" s="148" t="s">
        <v>559</v>
      </c>
      <c r="F3" s="148" t="s">
        <v>3</v>
      </c>
      <c r="G3" s="64" t="s">
        <v>551</v>
      </c>
      <c r="H3" s="148" t="s">
        <v>1115</v>
      </c>
      <c r="I3" s="741" t="s">
        <v>552</v>
      </c>
      <c r="J3" s="79" t="s">
        <v>784</v>
      </c>
    </row>
    <row r="4" spans="1:10" s="152" customFormat="1" ht="68.25" customHeight="1" x14ac:dyDescent="0.25">
      <c r="A4" s="150">
        <v>1</v>
      </c>
      <c r="B4" s="456" t="s">
        <v>252</v>
      </c>
      <c r="C4" s="456" t="s">
        <v>243</v>
      </c>
      <c r="D4" s="338">
        <v>484</v>
      </c>
      <c r="E4" s="338">
        <v>2019</v>
      </c>
      <c r="F4" s="339">
        <v>281175</v>
      </c>
      <c r="G4" s="151" t="s">
        <v>253</v>
      </c>
      <c r="H4" s="356" t="s">
        <v>1114</v>
      </c>
      <c r="I4" s="742" t="s">
        <v>754</v>
      </c>
      <c r="J4" s="264" t="s">
        <v>819</v>
      </c>
    </row>
    <row r="5" spans="1:10" s="152" customFormat="1" ht="68.25" customHeight="1" x14ac:dyDescent="0.25">
      <c r="A5" s="150">
        <f>A4+1</f>
        <v>2</v>
      </c>
      <c r="B5" s="457" t="s">
        <v>558</v>
      </c>
      <c r="C5" s="456" t="s">
        <v>243</v>
      </c>
      <c r="D5" s="338"/>
      <c r="E5" s="338">
        <v>2019</v>
      </c>
      <c r="F5" s="339">
        <v>1518636</v>
      </c>
      <c r="G5" s="151" t="s">
        <v>253</v>
      </c>
      <c r="H5" s="356" t="s">
        <v>1144</v>
      </c>
      <c r="I5" s="742" t="s">
        <v>754</v>
      </c>
      <c r="J5" s="264" t="s">
        <v>820</v>
      </c>
    </row>
    <row r="6" spans="1:10" s="152" customFormat="1" ht="68.25" customHeight="1" x14ac:dyDescent="0.25">
      <c r="A6" s="150">
        <f t="shared" ref="A6:A53" si="0">A5+1</f>
        <v>3</v>
      </c>
      <c r="B6" s="457" t="s">
        <v>564</v>
      </c>
      <c r="C6" s="456" t="s">
        <v>243</v>
      </c>
      <c r="D6" s="338"/>
      <c r="E6" s="338">
        <v>2019</v>
      </c>
      <c r="F6" s="340">
        <v>1165520</v>
      </c>
      <c r="G6" s="151" t="s">
        <v>565</v>
      </c>
      <c r="H6" s="155" t="s">
        <v>818</v>
      </c>
      <c r="I6" s="742" t="s">
        <v>754</v>
      </c>
      <c r="J6" s="264" t="s">
        <v>823</v>
      </c>
    </row>
    <row r="7" spans="1:10" s="149" customFormat="1" ht="51.75" x14ac:dyDescent="0.25">
      <c r="A7" s="150">
        <f t="shared" si="0"/>
        <v>4</v>
      </c>
      <c r="B7" s="153" t="s">
        <v>288</v>
      </c>
      <c r="C7" s="467" t="s">
        <v>460</v>
      </c>
      <c r="D7" s="341">
        <v>168</v>
      </c>
      <c r="E7" s="342">
        <v>2013</v>
      </c>
      <c r="F7" s="342">
        <f>[1]TDSheet!$O$27</f>
        <v>129396.4</v>
      </c>
      <c r="G7" s="274" t="s">
        <v>917</v>
      </c>
      <c r="H7" s="361" t="s">
        <v>1154</v>
      </c>
      <c r="I7" s="743" t="s">
        <v>553</v>
      </c>
      <c r="J7" s="271" t="s">
        <v>1690</v>
      </c>
    </row>
    <row r="8" spans="1:10" s="149" customFormat="1" ht="64.5" x14ac:dyDescent="0.25">
      <c r="A8" s="150">
        <f t="shared" si="0"/>
        <v>5</v>
      </c>
      <c r="B8" s="458" t="s">
        <v>291</v>
      </c>
      <c r="C8" s="467" t="s">
        <v>562</v>
      </c>
      <c r="D8" s="343"/>
      <c r="E8" s="344">
        <v>2013</v>
      </c>
      <c r="F8" s="344">
        <f>[1]TDSheet!$O$24</f>
        <v>3546958.8</v>
      </c>
      <c r="G8" s="274" t="s">
        <v>917</v>
      </c>
      <c r="H8" s="361" t="s">
        <v>1228</v>
      </c>
      <c r="I8" s="743" t="s">
        <v>561</v>
      </c>
      <c r="J8" s="271" t="s">
        <v>1691</v>
      </c>
    </row>
    <row r="9" spans="1:10" s="149" customFormat="1" ht="68.25" customHeight="1" x14ac:dyDescent="0.25">
      <c r="A9" s="150">
        <f t="shared" si="0"/>
        <v>6</v>
      </c>
      <c r="B9" s="153" t="s">
        <v>289</v>
      </c>
      <c r="C9" s="467" t="s">
        <v>460</v>
      </c>
      <c r="D9" s="341"/>
      <c r="E9" s="342">
        <v>2013</v>
      </c>
      <c r="F9" s="342">
        <f>[1]TDSheet!$O$28</f>
        <v>2389798.2000000002</v>
      </c>
      <c r="G9" s="274" t="s">
        <v>917</v>
      </c>
      <c r="H9" s="174" t="s">
        <v>353</v>
      </c>
      <c r="I9" s="743" t="s">
        <v>553</v>
      </c>
      <c r="J9" s="265"/>
    </row>
    <row r="10" spans="1:10" s="149" customFormat="1" ht="68.25" customHeight="1" x14ac:dyDescent="0.25">
      <c r="A10" s="150">
        <f t="shared" si="0"/>
        <v>7</v>
      </c>
      <c r="B10" s="153" t="s">
        <v>290</v>
      </c>
      <c r="C10" s="467" t="s">
        <v>460</v>
      </c>
      <c r="D10" s="341"/>
      <c r="E10" s="342">
        <v>2013</v>
      </c>
      <c r="F10" s="345">
        <f>[1]TDSheet!$O$29</f>
        <v>20472338.09</v>
      </c>
      <c r="G10" s="274" t="s">
        <v>917</v>
      </c>
      <c r="H10" s="174" t="s">
        <v>353</v>
      </c>
      <c r="I10" s="743" t="s">
        <v>553</v>
      </c>
      <c r="J10" s="265"/>
    </row>
    <row r="11" spans="1:10" s="395" customFormat="1" ht="45.75" x14ac:dyDescent="0.25">
      <c r="A11" s="150">
        <f t="shared" si="0"/>
        <v>8</v>
      </c>
      <c r="B11" s="389" t="s">
        <v>295</v>
      </c>
      <c r="C11" s="468" t="s">
        <v>554</v>
      </c>
      <c r="D11" s="390">
        <v>420</v>
      </c>
      <c r="E11" s="391">
        <v>2008</v>
      </c>
      <c r="F11" s="392">
        <v>267942</v>
      </c>
      <c r="G11" s="831" t="s">
        <v>229</v>
      </c>
      <c r="H11" s="393"/>
      <c r="I11" s="744" t="s">
        <v>758</v>
      </c>
      <c r="J11" s="394"/>
    </row>
    <row r="12" spans="1:10" s="395" customFormat="1" ht="45.75" x14ac:dyDescent="0.25">
      <c r="A12" s="150">
        <f t="shared" si="0"/>
        <v>9</v>
      </c>
      <c r="B12" s="396" t="s">
        <v>294</v>
      </c>
      <c r="C12" s="469" t="s">
        <v>554</v>
      </c>
      <c r="D12" s="397">
        <v>1208</v>
      </c>
      <c r="E12" s="398">
        <v>2008</v>
      </c>
      <c r="F12" s="398">
        <v>436200</v>
      </c>
      <c r="G12" s="832"/>
      <c r="H12" s="399" t="s">
        <v>1268</v>
      </c>
      <c r="I12" s="745" t="s">
        <v>957</v>
      </c>
      <c r="J12" s="400" t="s">
        <v>958</v>
      </c>
    </row>
    <row r="13" spans="1:10" s="395" customFormat="1" ht="45.75" x14ac:dyDescent="0.25">
      <c r="A13" s="150">
        <f t="shared" si="0"/>
        <v>10</v>
      </c>
      <c r="B13" s="396" t="s">
        <v>302</v>
      </c>
      <c r="C13" s="469" t="s">
        <v>554</v>
      </c>
      <c r="D13" s="397">
        <v>682</v>
      </c>
      <c r="E13" s="398">
        <v>2008</v>
      </c>
      <c r="F13" s="392">
        <v>8156627</v>
      </c>
      <c r="G13" s="833"/>
      <c r="H13" s="399" t="s">
        <v>1236</v>
      </c>
      <c r="I13" s="746" t="s">
        <v>759</v>
      </c>
      <c r="J13" s="394"/>
    </row>
    <row r="14" spans="1:10" s="149" customFormat="1" ht="36.75" x14ac:dyDescent="0.25">
      <c r="A14" s="150">
        <f t="shared" si="0"/>
        <v>11</v>
      </c>
      <c r="B14" s="458" t="s">
        <v>252</v>
      </c>
      <c r="C14" s="108" t="s">
        <v>560</v>
      </c>
      <c r="D14" s="342">
        <v>85</v>
      </c>
      <c r="E14" s="342"/>
      <c r="F14" s="345">
        <f>[3]TDSheet!$Q$22</f>
        <v>147478.29</v>
      </c>
      <c r="G14" s="270" t="s">
        <v>573</v>
      </c>
      <c r="H14" s="174"/>
      <c r="I14" s="743" t="s">
        <v>755</v>
      </c>
      <c r="J14" s="265"/>
    </row>
    <row r="15" spans="1:10" s="149" customFormat="1" ht="36.75" x14ac:dyDescent="0.25">
      <c r="A15" s="150">
        <f t="shared" si="0"/>
        <v>12</v>
      </c>
      <c r="B15" s="458" t="s">
        <v>826</v>
      </c>
      <c r="C15" s="108" t="s">
        <v>560</v>
      </c>
      <c r="D15" s="342"/>
      <c r="E15" s="342"/>
      <c r="F15" s="346">
        <f>322792.14*2</f>
        <v>645584.28</v>
      </c>
      <c r="G15" s="270" t="s">
        <v>573</v>
      </c>
      <c r="H15" s="174"/>
      <c r="I15" s="743" t="s">
        <v>755</v>
      </c>
      <c r="J15" s="265"/>
    </row>
    <row r="16" spans="1:10" s="404" customFormat="1" ht="30" x14ac:dyDescent="0.25">
      <c r="A16" s="150">
        <f t="shared" si="0"/>
        <v>13</v>
      </c>
      <c r="B16" s="396" t="s">
        <v>292</v>
      </c>
      <c r="C16" s="401" t="s">
        <v>625</v>
      </c>
      <c r="D16" s="402">
        <v>800</v>
      </c>
      <c r="E16" s="403"/>
      <c r="F16" s="403">
        <v>1982949.42</v>
      </c>
      <c r="G16" s="388"/>
      <c r="H16" s="388"/>
      <c r="I16" s="747" t="s">
        <v>757</v>
      </c>
      <c r="J16" s="394"/>
    </row>
    <row r="17" spans="1:10" s="404" customFormat="1" ht="30" x14ac:dyDescent="0.25">
      <c r="A17" s="150">
        <f t="shared" si="0"/>
        <v>14</v>
      </c>
      <c r="B17" s="396" t="s">
        <v>293</v>
      </c>
      <c r="C17" s="401" t="s">
        <v>625</v>
      </c>
      <c r="D17" s="402">
        <v>50</v>
      </c>
      <c r="E17" s="403"/>
      <c r="F17" s="403">
        <v>165911</v>
      </c>
      <c r="G17" s="388"/>
      <c r="H17" s="388"/>
      <c r="I17" s="747" t="s">
        <v>757</v>
      </c>
      <c r="J17" s="394"/>
    </row>
    <row r="18" spans="1:10" s="149" customFormat="1" ht="26.25" x14ac:dyDescent="0.25">
      <c r="A18" s="150">
        <f t="shared" si="0"/>
        <v>15</v>
      </c>
      <c r="B18" s="458" t="s">
        <v>291</v>
      </c>
      <c r="C18" s="108" t="s">
        <v>868</v>
      </c>
      <c r="D18" s="342"/>
      <c r="E18" s="342">
        <v>2003</v>
      </c>
      <c r="F18" s="345">
        <v>802867.14</v>
      </c>
      <c r="G18" s="270"/>
      <c r="H18" s="174"/>
      <c r="I18" s="743" t="s">
        <v>756</v>
      </c>
      <c r="J18" s="265"/>
    </row>
    <row r="19" spans="1:10" s="395" customFormat="1" ht="51.75" x14ac:dyDescent="0.25">
      <c r="A19" s="150">
        <f t="shared" si="0"/>
        <v>16</v>
      </c>
      <c r="B19" s="107" t="s">
        <v>291</v>
      </c>
      <c r="C19" s="450" t="s">
        <v>503</v>
      </c>
      <c r="D19" s="398"/>
      <c r="E19" s="398">
        <v>2020</v>
      </c>
      <c r="F19" s="398">
        <v>1481568.8</v>
      </c>
      <c r="G19" s="405" t="s">
        <v>504</v>
      </c>
      <c r="H19" s="400" t="s">
        <v>1192</v>
      </c>
      <c r="I19" s="747" t="s">
        <v>954</v>
      </c>
      <c r="J19" s="400" t="s">
        <v>959</v>
      </c>
    </row>
    <row r="20" spans="1:10" s="395" customFormat="1" ht="51.75" x14ac:dyDescent="0.25">
      <c r="A20" s="150">
        <f t="shared" si="0"/>
        <v>17</v>
      </c>
      <c r="B20" s="107" t="s">
        <v>563</v>
      </c>
      <c r="C20" s="450" t="s">
        <v>549</v>
      </c>
      <c r="D20" s="398">
        <v>1426</v>
      </c>
      <c r="E20" s="398">
        <v>2020</v>
      </c>
      <c r="F20" s="398">
        <v>86714693.189999998</v>
      </c>
      <c r="G20" s="405" t="s">
        <v>504</v>
      </c>
      <c r="H20" s="399" t="s">
        <v>1223</v>
      </c>
      <c r="I20" s="747" t="s">
        <v>954</v>
      </c>
      <c r="J20" s="400" t="s">
        <v>960</v>
      </c>
    </row>
    <row r="21" spans="1:10" s="395" customFormat="1" ht="51" x14ac:dyDescent="0.25">
      <c r="A21" s="150">
        <f t="shared" si="0"/>
        <v>18</v>
      </c>
      <c r="B21" s="107" t="s">
        <v>844</v>
      </c>
      <c r="C21" s="450" t="s">
        <v>845</v>
      </c>
      <c r="D21" s="398">
        <v>24396.7</v>
      </c>
      <c r="E21" s="398">
        <v>2020</v>
      </c>
      <c r="F21" s="398">
        <v>9610840.8000000007</v>
      </c>
      <c r="G21" s="405" t="s">
        <v>504</v>
      </c>
      <c r="H21" s="399" t="s">
        <v>818</v>
      </c>
      <c r="I21" s="747" t="s">
        <v>954</v>
      </c>
      <c r="J21" s="400"/>
    </row>
    <row r="22" spans="1:10" s="404" customFormat="1" ht="51.75" x14ac:dyDescent="0.25">
      <c r="A22" s="150">
        <f t="shared" si="0"/>
        <v>19</v>
      </c>
      <c r="B22" s="107" t="s">
        <v>252</v>
      </c>
      <c r="C22" s="450" t="s">
        <v>549</v>
      </c>
      <c r="D22" s="403">
        <v>2480</v>
      </c>
      <c r="E22" s="403">
        <v>2020</v>
      </c>
      <c r="F22" s="403">
        <v>792247.2</v>
      </c>
      <c r="G22" s="405" t="s">
        <v>504</v>
      </c>
      <c r="H22" s="399" t="s">
        <v>1119</v>
      </c>
      <c r="I22" s="747" t="s">
        <v>954</v>
      </c>
      <c r="J22" s="400" t="s">
        <v>961</v>
      </c>
    </row>
    <row r="23" spans="1:10" s="440" customFormat="1" ht="39" customHeight="1" x14ac:dyDescent="0.25">
      <c r="A23" s="150">
        <f t="shared" si="0"/>
        <v>20</v>
      </c>
      <c r="B23" s="451" t="s">
        <v>1474</v>
      </c>
      <c r="C23" s="451" t="s">
        <v>1490</v>
      </c>
      <c r="D23" s="446"/>
      <c r="E23" s="446"/>
      <c r="F23" s="447">
        <v>49000</v>
      </c>
      <c r="G23" s="334"/>
      <c r="H23" s="376"/>
      <c r="I23" s="748" t="s">
        <v>1035</v>
      </c>
      <c r="J23" s="335"/>
    </row>
    <row r="24" spans="1:10" s="440" customFormat="1" ht="47.25" customHeight="1" x14ac:dyDescent="0.25">
      <c r="A24" s="150">
        <f t="shared" si="0"/>
        <v>21</v>
      </c>
      <c r="B24" s="451" t="s">
        <v>1474</v>
      </c>
      <c r="C24" s="451" t="s">
        <v>1490</v>
      </c>
      <c r="D24" s="446"/>
      <c r="E24" s="446"/>
      <c r="F24" s="447">
        <v>49000</v>
      </c>
      <c r="G24" s="334"/>
      <c r="H24" s="376"/>
      <c r="I24" s="748" t="s">
        <v>1035</v>
      </c>
      <c r="J24" s="335"/>
    </row>
    <row r="25" spans="1:10" s="440" customFormat="1" ht="44.25" customHeight="1" x14ac:dyDescent="0.25">
      <c r="A25" s="150">
        <f t="shared" si="0"/>
        <v>22</v>
      </c>
      <c r="B25" s="451" t="s">
        <v>1478</v>
      </c>
      <c r="C25" s="451" t="s">
        <v>1490</v>
      </c>
      <c r="D25" s="446"/>
      <c r="E25" s="446"/>
      <c r="F25" s="447">
        <v>50000</v>
      </c>
      <c r="G25" s="334"/>
      <c r="H25" s="376"/>
      <c r="I25" s="748" t="s">
        <v>1035</v>
      </c>
      <c r="J25" s="335"/>
    </row>
    <row r="26" spans="1:10" s="440" customFormat="1" ht="51.75" x14ac:dyDescent="0.25">
      <c r="A26" s="150">
        <f t="shared" si="0"/>
        <v>23</v>
      </c>
      <c r="B26" s="451" t="s">
        <v>1478</v>
      </c>
      <c r="C26" s="451" t="s">
        <v>1490</v>
      </c>
      <c r="D26" s="446"/>
      <c r="E26" s="446"/>
      <c r="F26" s="447">
        <v>50000</v>
      </c>
      <c r="G26" s="334"/>
      <c r="H26" s="376"/>
      <c r="I26" s="748" t="s">
        <v>1035</v>
      </c>
      <c r="J26" s="335"/>
    </row>
    <row r="27" spans="1:10" s="440" customFormat="1" ht="51.75" x14ac:dyDescent="0.25">
      <c r="A27" s="150">
        <f t="shared" si="0"/>
        <v>24</v>
      </c>
      <c r="B27" s="443" t="s">
        <v>1491</v>
      </c>
      <c r="C27" s="452" t="s">
        <v>1492</v>
      </c>
      <c r="D27" s="377"/>
      <c r="E27" s="336">
        <v>2013</v>
      </c>
      <c r="F27" s="377">
        <v>55000</v>
      </c>
      <c r="G27" s="333"/>
      <c r="H27" s="333"/>
      <c r="I27" s="748" t="s">
        <v>1035</v>
      </c>
      <c r="J27" s="335"/>
    </row>
    <row r="28" spans="1:10" s="440" customFormat="1" ht="51.75" x14ac:dyDescent="0.25">
      <c r="A28" s="150">
        <f t="shared" si="0"/>
        <v>25</v>
      </c>
      <c r="B28" s="432" t="s">
        <v>1485</v>
      </c>
      <c r="C28" s="106" t="s">
        <v>1486</v>
      </c>
      <c r="D28" s="377"/>
      <c r="E28" s="422">
        <v>2014</v>
      </c>
      <c r="F28" s="377">
        <v>80000</v>
      </c>
      <c r="G28" s="333"/>
      <c r="H28" s="333"/>
      <c r="I28" s="748" t="s">
        <v>1035</v>
      </c>
      <c r="J28" s="335"/>
    </row>
    <row r="29" spans="1:10" s="440" customFormat="1" ht="51.75" x14ac:dyDescent="0.25">
      <c r="A29" s="150">
        <f t="shared" si="0"/>
        <v>26</v>
      </c>
      <c r="B29" s="432" t="s">
        <v>1495</v>
      </c>
      <c r="C29" s="432" t="s">
        <v>27</v>
      </c>
      <c r="D29" s="336"/>
      <c r="E29" s="336"/>
      <c r="F29" s="336">
        <v>84700</v>
      </c>
      <c r="G29" s="336"/>
      <c r="H29" s="336"/>
      <c r="I29" s="748" t="s">
        <v>1035</v>
      </c>
      <c r="J29" s="335"/>
    </row>
    <row r="30" spans="1:10" s="440" customFormat="1" ht="51.75" x14ac:dyDescent="0.25">
      <c r="A30" s="150">
        <f t="shared" si="0"/>
        <v>27</v>
      </c>
      <c r="B30" s="451" t="s">
        <v>1432</v>
      </c>
      <c r="C30" s="451" t="s">
        <v>1500</v>
      </c>
      <c r="D30" s="446"/>
      <c r="E30" s="446"/>
      <c r="F30" s="447">
        <v>30000</v>
      </c>
      <c r="G30" s="334"/>
      <c r="H30" s="376"/>
      <c r="I30" s="748" t="s">
        <v>1035</v>
      </c>
      <c r="J30" s="335"/>
    </row>
    <row r="31" spans="1:10" s="440" customFormat="1" ht="51.75" x14ac:dyDescent="0.25">
      <c r="A31" s="150">
        <f t="shared" si="0"/>
        <v>28</v>
      </c>
      <c r="B31" s="451" t="s">
        <v>1432</v>
      </c>
      <c r="C31" s="451" t="s">
        <v>1500</v>
      </c>
      <c r="D31" s="446"/>
      <c r="E31" s="446"/>
      <c r="F31" s="447">
        <v>30000</v>
      </c>
      <c r="G31" s="334"/>
      <c r="H31" s="376"/>
      <c r="I31" s="748" t="s">
        <v>1035</v>
      </c>
      <c r="J31" s="335"/>
    </row>
    <row r="32" spans="1:10" s="440" customFormat="1" ht="51.75" x14ac:dyDescent="0.25">
      <c r="A32" s="150">
        <f t="shared" si="0"/>
        <v>29</v>
      </c>
      <c r="B32" s="451" t="s">
        <v>1437</v>
      </c>
      <c r="C32" s="451" t="s">
        <v>1500</v>
      </c>
      <c r="D32" s="446"/>
      <c r="E32" s="446"/>
      <c r="F32" s="447">
        <v>50041</v>
      </c>
      <c r="G32" s="334"/>
      <c r="H32" s="376"/>
      <c r="I32" s="748" t="s">
        <v>1035</v>
      </c>
      <c r="J32" s="335"/>
    </row>
    <row r="33" spans="1:10" s="440" customFormat="1" ht="51.75" x14ac:dyDescent="0.25">
      <c r="A33" s="150">
        <f t="shared" si="0"/>
        <v>30</v>
      </c>
      <c r="B33" s="432" t="s">
        <v>1436</v>
      </c>
      <c r="C33" s="302" t="s">
        <v>1443</v>
      </c>
      <c r="D33" s="446">
        <v>52</v>
      </c>
      <c r="E33" s="336" t="s">
        <v>1444</v>
      </c>
      <c r="F33" s="336">
        <v>25</v>
      </c>
      <c r="G33" s="334"/>
      <c r="H33" s="376"/>
      <c r="I33" s="748" t="s">
        <v>1035</v>
      </c>
      <c r="J33" s="335"/>
    </row>
    <row r="34" spans="1:10" s="440" customFormat="1" ht="51.75" x14ac:dyDescent="0.25">
      <c r="A34" s="150">
        <f t="shared" si="0"/>
        <v>31</v>
      </c>
      <c r="B34" s="432" t="s">
        <v>1435</v>
      </c>
      <c r="C34" s="302" t="s">
        <v>1445</v>
      </c>
      <c r="D34" s="446"/>
      <c r="E34" s="336"/>
      <c r="F34" s="463">
        <v>299.74</v>
      </c>
      <c r="G34" s="334"/>
      <c r="H34" s="376"/>
      <c r="I34" s="748" t="s">
        <v>1035</v>
      </c>
      <c r="J34" s="335"/>
    </row>
    <row r="35" spans="1:10" s="440" customFormat="1" ht="51.75" x14ac:dyDescent="0.25">
      <c r="A35" s="150">
        <f t="shared" si="0"/>
        <v>32</v>
      </c>
      <c r="B35" s="452" t="s">
        <v>1465</v>
      </c>
      <c r="C35" s="426" t="s">
        <v>1462</v>
      </c>
      <c r="D35" s="446"/>
      <c r="E35" s="420"/>
      <c r="F35" s="420">
        <v>120.74</v>
      </c>
      <c r="G35" s="334"/>
      <c r="H35" s="376"/>
      <c r="I35" s="748" t="s">
        <v>1035</v>
      </c>
      <c r="J35" s="335"/>
    </row>
    <row r="36" spans="1:10" s="440" customFormat="1" ht="51.75" x14ac:dyDescent="0.25">
      <c r="A36" s="150">
        <f t="shared" si="0"/>
        <v>33</v>
      </c>
      <c r="B36" s="452" t="s">
        <v>1466</v>
      </c>
      <c r="C36" s="426" t="s">
        <v>1462</v>
      </c>
      <c r="D36" s="446"/>
      <c r="E36" s="420"/>
      <c r="F36" s="420">
        <v>65.569999999999993</v>
      </c>
      <c r="G36" s="334"/>
      <c r="H36" s="376"/>
      <c r="I36" s="748" t="s">
        <v>1035</v>
      </c>
      <c r="J36" s="335"/>
    </row>
    <row r="37" spans="1:10" s="440" customFormat="1" ht="51.75" x14ac:dyDescent="0.25">
      <c r="A37" s="150">
        <f t="shared" si="0"/>
        <v>34</v>
      </c>
      <c r="B37" s="452" t="s">
        <v>1479</v>
      </c>
      <c r="C37" s="426" t="s">
        <v>1472</v>
      </c>
      <c r="D37" s="446"/>
      <c r="E37" s="420">
        <v>2020</v>
      </c>
      <c r="F37" s="420">
        <v>118.83</v>
      </c>
      <c r="G37" s="334"/>
      <c r="H37" s="376"/>
      <c r="I37" s="748" t="s">
        <v>1035</v>
      </c>
      <c r="J37" s="335"/>
    </row>
    <row r="38" spans="1:10" s="440" customFormat="1" ht="75" x14ac:dyDescent="0.25">
      <c r="A38" s="150">
        <f t="shared" si="0"/>
        <v>35</v>
      </c>
      <c r="B38" s="452" t="s">
        <v>1707</v>
      </c>
      <c r="C38" s="426" t="s">
        <v>1462</v>
      </c>
      <c r="D38" s="446"/>
      <c r="E38" s="420">
        <v>2013</v>
      </c>
      <c r="F38" s="464">
        <v>28.1</v>
      </c>
      <c r="G38" s="334"/>
      <c r="H38" s="376"/>
      <c r="I38" s="748" t="s">
        <v>1035</v>
      </c>
      <c r="J38" s="335"/>
    </row>
    <row r="39" spans="1:10" s="440" customFormat="1" ht="75" x14ac:dyDescent="0.25">
      <c r="A39" s="150">
        <f t="shared" si="0"/>
        <v>36</v>
      </c>
      <c r="B39" s="452" t="s">
        <v>1480</v>
      </c>
      <c r="C39" s="426" t="s">
        <v>1462</v>
      </c>
      <c r="D39" s="446"/>
      <c r="E39" s="420">
        <v>2013</v>
      </c>
      <c r="F39" s="420">
        <v>528.95000000000005</v>
      </c>
      <c r="G39" s="334"/>
      <c r="H39" s="376"/>
      <c r="I39" s="748" t="s">
        <v>1035</v>
      </c>
      <c r="J39" s="335"/>
    </row>
    <row r="40" spans="1:10" s="440" customFormat="1" ht="51.75" x14ac:dyDescent="0.25">
      <c r="A40" s="150">
        <f t="shared" si="0"/>
        <v>37</v>
      </c>
      <c r="B40" s="452" t="s">
        <v>1467</v>
      </c>
      <c r="C40" s="426" t="s">
        <v>1462</v>
      </c>
      <c r="D40" s="446"/>
      <c r="E40" s="420"/>
      <c r="F40" s="420">
        <v>839.87</v>
      </c>
      <c r="G40" s="334"/>
      <c r="H40" s="376"/>
      <c r="I40" s="748" t="s">
        <v>1035</v>
      </c>
      <c r="J40" s="335"/>
    </row>
    <row r="41" spans="1:10" s="440" customFormat="1" ht="51.75" x14ac:dyDescent="0.25">
      <c r="A41" s="150">
        <f t="shared" si="0"/>
        <v>38</v>
      </c>
      <c r="B41" s="452" t="s">
        <v>1468</v>
      </c>
      <c r="C41" s="426" t="s">
        <v>1462</v>
      </c>
      <c r="D41" s="446"/>
      <c r="E41" s="420"/>
      <c r="F41" s="420">
        <v>448.61</v>
      </c>
      <c r="G41" s="334"/>
      <c r="H41" s="376"/>
      <c r="I41" s="748" t="s">
        <v>1035</v>
      </c>
      <c r="J41" s="335"/>
    </row>
    <row r="42" spans="1:10" s="440" customFormat="1" ht="51.75" x14ac:dyDescent="0.25">
      <c r="A42" s="150">
        <f t="shared" si="0"/>
        <v>39</v>
      </c>
      <c r="B42" s="452" t="s">
        <v>1469</v>
      </c>
      <c r="C42" s="426" t="s">
        <v>1462</v>
      </c>
      <c r="D42" s="446"/>
      <c r="E42" s="420"/>
      <c r="F42" s="420">
        <v>449.15</v>
      </c>
      <c r="G42" s="334"/>
      <c r="H42" s="376"/>
      <c r="I42" s="748" t="s">
        <v>1035</v>
      </c>
      <c r="J42" s="335"/>
    </row>
    <row r="43" spans="1:10" s="440" customFormat="1" ht="51.75" x14ac:dyDescent="0.25">
      <c r="A43" s="150">
        <f t="shared" si="0"/>
        <v>40</v>
      </c>
      <c r="B43" s="452" t="s">
        <v>1470</v>
      </c>
      <c r="C43" s="426" t="s">
        <v>1462</v>
      </c>
      <c r="D43" s="446"/>
      <c r="E43" s="420"/>
      <c r="F43" s="420">
        <v>211.19</v>
      </c>
      <c r="G43" s="334"/>
      <c r="H43" s="376"/>
      <c r="I43" s="748" t="s">
        <v>1035</v>
      </c>
      <c r="J43" s="335"/>
    </row>
    <row r="44" spans="1:10" s="440" customFormat="1" ht="51.75" x14ac:dyDescent="0.25">
      <c r="A44" s="150">
        <f t="shared" si="0"/>
        <v>41</v>
      </c>
      <c r="B44" s="452" t="s">
        <v>1471</v>
      </c>
      <c r="C44" s="426" t="s">
        <v>1462</v>
      </c>
      <c r="D44" s="446"/>
      <c r="E44" s="420"/>
      <c r="F44" s="464">
        <v>80.2</v>
      </c>
      <c r="G44" s="334"/>
      <c r="H44" s="376"/>
      <c r="I44" s="748" t="s">
        <v>1035</v>
      </c>
      <c r="J44" s="335"/>
    </row>
    <row r="45" spans="1:10" s="440" customFormat="1" ht="51.75" x14ac:dyDescent="0.25">
      <c r="A45" s="150">
        <f t="shared" si="0"/>
        <v>42</v>
      </c>
      <c r="B45" s="750" t="s">
        <v>1473</v>
      </c>
      <c r="C45" s="426" t="s">
        <v>1481</v>
      </c>
      <c r="D45" s="446"/>
      <c r="E45" s="438"/>
      <c r="F45" s="439">
        <v>641860</v>
      </c>
      <c r="G45" s="334"/>
      <c r="H45" s="376"/>
      <c r="I45" s="748" t="s">
        <v>1035</v>
      </c>
      <c r="J45" s="335"/>
    </row>
    <row r="46" spans="1:10" s="440" customFormat="1" ht="51.75" x14ac:dyDescent="0.25">
      <c r="A46" s="150">
        <f t="shared" si="0"/>
        <v>43</v>
      </c>
      <c r="B46" s="750" t="s">
        <v>1475</v>
      </c>
      <c r="C46" s="426" t="s">
        <v>1462</v>
      </c>
      <c r="D46" s="446"/>
      <c r="E46" s="438"/>
      <c r="F46" s="439">
        <v>69067.199999999997</v>
      </c>
      <c r="G46" s="334"/>
      <c r="H46" s="376"/>
      <c r="I46" s="748" t="s">
        <v>1035</v>
      </c>
      <c r="J46" s="335"/>
    </row>
    <row r="47" spans="1:10" s="440" customFormat="1" ht="51.75" x14ac:dyDescent="0.25">
      <c r="A47" s="150">
        <f t="shared" si="0"/>
        <v>44</v>
      </c>
      <c r="B47" s="750" t="s">
        <v>1475</v>
      </c>
      <c r="C47" s="426" t="s">
        <v>1462</v>
      </c>
      <c r="D47" s="446"/>
      <c r="E47" s="438"/>
      <c r="F47" s="439">
        <v>84563.520000000004</v>
      </c>
      <c r="G47" s="334"/>
      <c r="H47" s="376"/>
      <c r="I47" s="748" t="s">
        <v>1035</v>
      </c>
      <c r="J47" s="335"/>
    </row>
    <row r="48" spans="1:10" s="440" customFormat="1" ht="51.75" x14ac:dyDescent="0.25">
      <c r="A48" s="150">
        <f t="shared" si="0"/>
        <v>45</v>
      </c>
      <c r="B48" s="750" t="s">
        <v>1476</v>
      </c>
      <c r="C48" s="426" t="s">
        <v>1462</v>
      </c>
      <c r="D48" s="446"/>
      <c r="E48" s="438"/>
      <c r="F48" s="439">
        <v>352080</v>
      </c>
      <c r="G48" s="334"/>
      <c r="H48" s="376"/>
      <c r="I48" s="748" t="s">
        <v>1035</v>
      </c>
      <c r="J48" s="335"/>
    </row>
    <row r="49" spans="1:11" s="440" customFormat="1" ht="51.75" x14ac:dyDescent="0.25">
      <c r="A49" s="150">
        <f t="shared" si="0"/>
        <v>46</v>
      </c>
      <c r="B49" s="750" t="s">
        <v>1477</v>
      </c>
      <c r="C49" s="426" t="s">
        <v>1462</v>
      </c>
      <c r="D49" s="446"/>
      <c r="E49" s="438"/>
      <c r="F49" s="439">
        <v>283378.40000000002</v>
      </c>
      <c r="G49" s="334"/>
      <c r="H49" s="376"/>
      <c r="I49" s="748" t="s">
        <v>1035</v>
      </c>
      <c r="J49" s="335"/>
    </row>
    <row r="50" spans="1:11" s="440" customFormat="1" ht="51.75" x14ac:dyDescent="0.25">
      <c r="A50" s="150">
        <f t="shared" si="0"/>
        <v>47</v>
      </c>
      <c r="B50" s="432" t="s">
        <v>1483</v>
      </c>
      <c r="C50" s="426" t="s">
        <v>1456</v>
      </c>
      <c r="D50" s="446"/>
      <c r="E50" s="336" t="s">
        <v>1484</v>
      </c>
      <c r="F50" s="377">
        <v>52.46</v>
      </c>
      <c r="G50" s="334"/>
      <c r="H50" s="376"/>
      <c r="I50" s="748" t="s">
        <v>1035</v>
      </c>
      <c r="J50" s="335"/>
    </row>
    <row r="51" spans="1:11" s="440" customFormat="1" ht="51.75" x14ac:dyDescent="0.25">
      <c r="A51" s="150">
        <f t="shared" si="0"/>
        <v>48</v>
      </c>
      <c r="B51" s="452" t="s">
        <v>1499</v>
      </c>
      <c r="C51" s="465" t="s">
        <v>1498</v>
      </c>
      <c r="D51" s="446"/>
      <c r="E51" s="333"/>
      <c r="F51" s="466">
        <v>254325.6</v>
      </c>
      <c r="G51" s="334"/>
      <c r="H51" s="376"/>
      <c r="I51" s="748" t="s">
        <v>1035</v>
      </c>
      <c r="J51" s="335"/>
    </row>
    <row r="52" spans="1:11" s="440" customFormat="1" ht="51.75" x14ac:dyDescent="0.25">
      <c r="A52" s="150">
        <f t="shared" si="0"/>
        <v>49</v>
      </c>
      <c r="B52" s="451" t="s">
        <v>1433</v>
      </c>
      <c r="C52" s="465" t="s">
        <v>1498</v>
      </c>
      <c r="D52" s="446"/>
      <c r="E52" s="441"/>
      <c r="F52" s="442">
        <v>87618.6</v>
      </c>
      <c r="G52" s="334"/>
      <c r="H52" s="376"/>
      <c r="I52" s="748" t="s">
        <v>1035</v>
      </c>
      <c r="J52" s="335"/>
    </row>
    <row r="53" spans="1:11" s="440" customFormat="1" ht="51.75" x14ac:dyDescent="0.25">
      <c r="A53" s="150">
        <f t="shared" si="0"/>
        <v>50</v>
      </c>
      <c r="B53" s="451" t="s">
        <v>1434</v>
      </c>
      <c r="C53" s="465" t="s">
        <v>1498</v>
      </c>
      <c r="D53" s="446"/>
      <c r="E53" s="441"/>
      <c r="F53" s="442">
        <v>58197.04</v>
      </c>
      <c r="G53" s="334"/>
      <c r="H53" s="376"/>
      <c r="I53" s="748" t="s">
        <v>1035</v>
      </c>
      <c r="J53" s="335"/>
    </row>
    <row r="54" spans="1:11" s="445" customFormat="1" x14ac:dyDescent="0.25">
      <c r="A54" s="830" t="s">
        <v>301</v>
      </c>
      <c r="B54" s="830"/>
      <c r="C54" s="453"/>
      <c r="D54" s="444"/>
      <c r="E54" s="444"/>
      <c r="F54" s="448">
        <f ca="1">SUM(F4:F58)</f>
        <v>141322062.45999998</v>
      </c>
      <c r="G54" s="171"/>
      <c r="H54" s="171"/>
      <c r="I54" s="749"/>
      <c r="J54" s="266"/>
      <c r="K54" s="440"/>
    </row>
    <row r="55" spans="1:11" s="71" customFormat="1" ht="37.5" customHeight="1" x14ac:dyDescent="0.25">
      <c r="B55" s="459"/>
      <c r="C55" s="454"/>
      <c r="D55" s="173" t="s">
        <v>1507</v>
      </c>
      <c r="E55" s="173" t="s">
        <v>1508</v>
      </c>
      <c r="F55" s="173"/>
      <c r="G55" s="172"/>
      <c r="H55" s="172"/>
      <c r="I55" s="267"/>
      <c r="J55" s="267"/>
      <c r="K55" s="204"/>
    </row>
    <row r="56" spans="1:11" x14ac:dyDescent="0.25">
      <c r="B56" s="460" t="s">
        <v>1503</v>
      </c>
      <c r="C56" s="437">
        <v>7</v>
      </c>
      <c r="D56" s="156">
        <f>D14+D7</f>
        <v>253</v>
      </c>
      <c r="E56" s="156">
        <f>0</f>
        <v>0</v>
      </c>
    </row>
    <row r="57" spans="1:11" x14ac:dyDescent="0.25">
      <c r="B57" s="460" t="s">
        <v>1504</v>
      </c>
      <c r="C57" s="437">
        <v>34</v>
      </c>
      <c r="D57" s="156">
        <f>D4+D33</f>
        <v>536</v>
      </c>
      <c r="E57" s="156">
        <f>0</f>
        <v>0</v>
      </c>
    </row>
    <row r="58" spans="1:11" x14ac:dyDescent="0.25">
      <c r="B58" s="460" t="s">
        <v>1505</v>
      </c>
      <c r="C58" s="437">
        <v>9</v>
      </c>
      <c r="D58" s="550">
        <f>D11+D16+D20+D22</f>
        <v>5126</v>
      </c>
      <c r="E58" s="156">
        <f>D21+D17+D13+D12+13683</f>
        <v>40019.699999999997</v>
      </c>
    </row>
    <row r="59" spans="1:11" x14ac:dyDescent="0.25">
      <c r="B59" s="460" t="s">
        <v>325</v>
      </c>
      <c r="C59" s="437">
        <v>50</v>
      </c>
      <c r="D59" s="156">
        <f>D56+D57+D58</f>
        <v>5915</v>
      </c>
      <c r="E59" s="156">
        <f>E58</f>
        <v>40019.699999999997</v>
      </c>
    </row>
  </sheetData>
  <mergeCells count="3">
    <mergeCell ref="A54:B54"/>
    <mergeCell ref="G11:G13"/>
    <mergeCell ref="A2:J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0"/>
  <sheetViews>
    <sheetView workbookViewId="0">
      <selection activeCell="H13" sqref="H13"/>
    </sheetView>
  </sheetViews>
  <sheetFormatPr defaultRowHeight="15" x14ac:dyDescent="0.25"/>
  <cols>
    <col min="1" max="1" width="7.7109375" customWidth="1"/>
    <col min="2" max="2" width="24.42578125" style="170" customWidth="1"/>
    <col min="3" max="3" width="25.28515625" style="429" customWidth="1"/>
    <col min="4" max="4" width="11.5703125" style="156" customWidth="1"/>
    <col min="5" max="5" width="11.42578125" style="156" customWidth="1"/>
    <col min="6" max="6" width="15.42578125" customWidth="1"/>
    <col min="7" max="7" width="30.5703125" style="16" customWidth="1"/>
    <col min="8" max="8" width="20.42578125" style="16" customWidth="1"/>
    <col min="9" max="9" width="22.42578125" style="16" customWidth="1"/>
    <col min="10" max="10" width="24.5703125" style="170" customWidth="1"/>
    <col min="11" max="11" width="18.28515625" customWidth="1"/>
    <col min="12" max="12" width="16" customWidth="1"/>
  </cols>
  <sheetData>
    <row r="2" spans="1:13" ht="47.25" customHeight="1" x14ac:dyDescent="0.3">
      <c r="A2" s="836" t="s">
        <v>1692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</row>
    <row r="3" spans="1:13" ht="65.25" customHeight="1" x14ac:dyDescent="0.25">
      <c r="A3" s="3" t="s">
        <v>8</v>
      </c>
      <c r="B3" s="169" t="s">
        <v>110</v>
      </c>
      <c r="C3" s="427" t="s">
        <v>23</v>
      </c>
      <c r="D3" s="147" t="s">
        <v>550</v>
      </c>
      <c r="E3" s="148" t="s">
        <v>559</v>
      </c>
      <c r="F3" s="148" t="s">
        <v>3</v>
      </c>
      <c r="G3" s="64" t="s">
        <v>551</v>
      </c>
      <c r="H3" s="148" t="s">
        <v>1115</v>
      </c>
      <c r="I3" s="220" t="s">
        <v>552</v>
      </c>
      <c r="J3" s="79" t="s">
        <v>784</v>
      </c>
      <c r="K3" s="64" t="s">
        <v>1695</v>
      </c>
    </row>
    <row r="4" spans="1:13" s="419" customFormat="1" ht="42" customHeight="1" x14ac:dyDescent="0.25">
      <c r="A4" s="119">
        <v>1</v>
      </c>
      <c r="B4" s="498" t="s">
        <v>982</v>
      </c>
      <c r="C4" s="499" t="s">
        <v>981</v>
      </c>
      <c r="D4" s="500">
        <v>27.1</v>
      </c>
      <c r="E4" s="500">
        <v>1957</v>
      </c>
      <c r="F4" s="500"/>
      <c r="G4" s="501" t="s">
        <v>984</v>
      </c>
      <c r="H4" s="502" t="s">
        <v>983</v>
      </c>
      <c r="I4" s="417" t="s">
        <v>988</v>
      </c>
      <c r="J4" s="503" t="s">
        <v>1502</v>
      </c>
      <c r="K4" s="529"/>
    </row>
    <row r="5" spans="1:13" s="419" customFormat="1" ht="68.25" customHeight="1" x14ac:dyDescent="0.25">
      <c r="A5" s="119">
        <v>2</v>
      </c>
      <c r="B5" s="504" t="s">
        <v>986</v>
      </c>
      <c r="C5" s="499" t="s">
        <v>985</v>
      </c>
      <c r="D5" s="500">
        <v>5.8</v>
      </c>
      <c r="E5" s="500">
        <v>1963</v>
      </c>
      <c r="F5" s="500"/>
      <c r="G5" s="501" t="s">
        <v>984</v>
      </c>
      <c r="H5" s="502" t="s">
        <v>987</v>
      </c>
      <c r="I5" s="417" t="s">
        <v>988</v>
      </c>
      <c r="J5" s="503" t="s">
        <v>1501</v>
      </c>
      <c r="K5" s="529" t="s">
        <v>1700</v>
      </c>
    </row>
    <row r="6" spans="1:13" s="419" customFormat="1" ht="48.75" customHeight="1" x14ac:dyDescent="0.25">
      <c r="A6" s="119">
        <f>A5+1</f>
        <v>3</v>
      </c>
      <c r="B6" s="505" t="s">
        <v>1423</v>
      </c>
      <c r="C6" s="506" t="s">
        <v>1446</v>
      </c>
      <c r="D6" s="507"/>
      <c r="E6" s="508">
        <v>2005</v>
      </c>
      <c r="F6" s="508"/>
      <c r="G6" s="501"/>
      <c r="H6" s="509"/>
      <c r="I6" s="417" t="s">
        <v>988</v>
      </c>
      <c r="J6" s="503"/>
      <c r="K6" s="529"/>
    </row>
    <row r="7" spans="1:13" s="419" customFormat="1" ht="76.5" customHeight="1" x14ac:dyDescent="0.25">
      <c r="A7" s="119">
        <f t="shared" ref="A7:A24" si="0">A6+1</f>
        <v>4</v>
      </c>
      <c r="B7" s="510" t="s">
        <v>1026</v>
      </c>
      <c r="C7" s="511" t="s">
        <v>1027</v>
      </c>
      <c r="D7" s="512">
        <v>3.4</v>
      </c>
      <c r="E7" s="513">
        <v>1988</v>
      </c>
      <c r="F7" s="513">
        <v>6000</v>
      </c>
      <c r="G7" s="501" t="s">
        <v>984</v>
      </c>
      <c r="H7" s="514" t="s">
        <v>1028</v>
      </c>
      <c r="I7" s="417" t="s">
        <v>988</v>
      </c>
      <c r="J7" s="515"/>
      <c r="K7" s="751" t="s">
        <v>1701</v>
      </c>
      <c r="L7" s="753"/>
    </row>
    <row r="8" spans="1:13" s="419" customFormat="1" ht="63.75" customHeight="1" x14ac:dyDescent="0.25">
      <c r="A8" s="119">
        <f t="shared" si="0"/>
        <v>5</v>
      </c>
      <c r="B8" s="516" t="s">
        <v>1042</v>
      </c>
      <c r="C8" s="511" t="s">
        <v>1043</v>
      </c>
      <c r="D8" s="512">
        <v>1.1000000000000001</v>
      </c>
      <c r="E8" s="513">
        <v>1998</v>
      </c>
      <c r="F8" s="513"/>
      <c r="G8" s="501" t="s">
        <v>984</v>
      </c>
      <c r="H8" s="514" t="s">
        <v>1044</v>
      </c>
      <c r="I8" s="417" t="s">
        <v>988</v>
      </c>
      <c r="J8" s="515"/>
      <c r="K8" s="751" t="s">
        <v>1702</v>
      </c>
      <c r="L8" s="753"/>
    </row>
    <row r="9" spans="1:13" s="419" customFormat="1" ht="59.25" customHeight="1" x14ac:dyDescent="0.25">
      <c r="A9" s="119">
        <f t="shared" si="0"/>
        <v>6</v>
      </c>
      <c r="B9" s="516" t="s">
        <v>1311</v>
      </c>
      <c r="C9" s="511" t="s">
        <v>1312</v>
      </c>
      <c r="D9" s="512">
        <v>11.3</v>
      </c>
      <c r="E9" s="513">
        <v>1968</v>
      </c>
      <c r="F9" s="513"/>
      <c r="G9" s="501" t="s">
        <v>984</v>
      </c>
      <c r="H9" s="517" t="s">
        <v>1313</v>
      </c>
      <c r="I9" s="417" t="s">
        <v>988</v>
      </c>
      <c r="J9" s="515" t="s">
        <v>1314</v>
      </c>
      <c r="K9" s="755" t="s">
        <v>1703</v>
      </c>
      <c r="L9" s="754"/>
      <c r="M9" s="754"/>
    </row>
    <row r="10" spans="1:13" s="419" customFormat="1" ht="59.25" customHeight="1" x14ac:dyDescent="0.25">
      <c r="A10" s="119">
        <f t="shared" si="0"/>
        <v>7</v>
      </c>
      <c r="B10" s="505" t="s">
        <v>1460</v>
      </c>
      <c r="C10" s="515" t="s">
        <v>1461</v>
      </c>
      <c r="D10" s="505">
        <v>19.399999999999999</v>
      </c>
      <c r="E10" s="518">
        <v>1991</v>
      </c>
      <c r="F10" s="505">
        <v>939.2</v>
      </c>
      <c r="G10" s="505"/>
      <c r="H10" s="519"/>
      <c r="I10" s="417" t="s">
        <v>988</v>
      </c>
      <c r="J10" s="515"/>
      <c r="K10" s="529"/>
      <c r="L10" s="418"/>
      <c r="M10" s="418"/>
    </row>
    <row r="11" spans="1:13" s="419" customFormat="1" ht="56.25" customHeight="1" x14ac:dyDescent="0.25">
      <c r="A11" s="119">
        <f t="shared" si="0"/>
        <v>8</v>
      </c>
      <c r="B11" s="516" t="s">
        <v>1315</v>
      </c>
      <c r="C11" s="520" t="s">
        <v>1316</v>
      </c>
      <c r="D11" s="521">
        <v>322</v>
      </c>
      <c r="E11" s="513">
        <v>1967</v>
      </c>
      <c r="F11" s="752"/>
      <c r="G11" s="501" t="s">
        <v>984</v>
      </c>
      <c r="H11" s="514" t="s">
        <v>1317</v>
      </c>
      <c r="I11" s="417" t="s">
        <v>988</v>
      </c>
      <c r="J11" s="515"/>
      <c r="K11" s="755" t="s">
        <v>1704</v>
      </c>
      <c r="L11" s="754"/>
      <c r="M11" s="754"/>
    </row>
    <row r="12" spans="1:13" s="419" customFormat="1" ht="69" customHeight="1" x14ac:dyDescent="0.25">
      <c r="A12" s="119">
        <f t="shared" si="0"/>
        <v>9</v>
      </c>
      <c r="B12" s="505" t="s">
        <v>1546</v>
      </c>
      <c r="C12" s="515" t="s">
        <v>1547</v>
      </c>
      <c r="D12" s="512">
        <v>2.1</v>
      </c>
      <c r="E12" s="505">
        <v>1967</v>
      </c>
      <c r="F12" s="505">
        <v>11.3</v>
      </c>
      <c r="G12" s="501" t="s">
        <v>984</v>
      </c>
      <c r="H12" s="514" t="s">
        <v>1548</v>
      </c>
      <c r="I12" s="417" t="s">
        <v>988</v>
      </c>
      <c r="J12" s="515"/>
      <c r="K12" s="755" t="s">
        <v>1705</v>
      </c>
      <c r="L12" s="754"/>
      <c r="M12" s="418"/>
    </row>
    <row r="13" spans="1:13" s="419" customFormat="1" ht="57" customHeight="1" x14ac:dyDescent="0.25">
      <c r="A13" s="119">
        <f t="shared" si="0"/>
        <v>10</v>
      </c>
      <c r="B13" s="505" t="s">
        <v>1423</v>
      </c>
      <c r="C13" s="515" t="s">
        <v>1424</v>
      </c>
      <c r="D13" s="512">
        <v>54.3</v>
      </c>
      <c r="E13" s="505">
        <v>2005</v>
      </c>
      <c r="F13" s="505">
        <v>100</v>
      </c>
      <c r="G13" s="501" t="s">
        <v>984</v>
      </c>
      <c r="H13" s="514" t="s">
        <v>1549</v>
      </c>
      <c r="I13" s="417" t="s">
        <v>988</v>
      </c>
      <c r="J13" s="515"/>
      <c r="K13" s="526" t="s">
        <v>1706</v>
      </c>
      <c r="L13" s="522"/>
      <c r="M13" s="418"/>
    </row>
    <row r="14" spans="1:13" s="419" customFormat="1" ht="54" customHeight="1" x14ac:dyDescent="0.25">
      <c r="A14" s="119">
        <f t="shared" si="0"/>
        <v>11</v>
      </c>
      <c r="B14" s="523" t="s">
        <v>1447</v>
      </c>
      <c r="C14" s="524" t="s">
        <v>1448</v>
      </c>
      <c r="D14" s="523"/>
      <c r="E14" s="523">
        <v>1983</v>
      </c>
      <c r="F14" s="505">
        <v>16</v>
      </c>
      <c r="G14" s="523"/>
      <c r="H14" s="523"/>
      <c r="I14" s="417" t="s">
        <v>988</v>
      </c>
      <c r="J14" s="515"/>
      <c r="K14" s="529"/>
      <c r="L14" s="418"/>
      <c r="M14" s="418"/>
    </row>
    <row r="15" spans="1:13" s="419" customFormat="1" ht="42.75" customHeight="1" x14ac:dyDescent="0.25">
      <c r="A15" s="119">
        <f t="shared" si="0"/>
        <v>12</v>
      </c>
      <c r="B15" s="523" t="s">
        <v>1442</v>
      </c>
      <c r="C15" s="524" t="s">
        <v>1449</v>
      </c>
      <c r="D15" s="523"/>
      <c r="E15" s="523">
        <v>2017</v>
      </c>
      <c r="F15" s="505">
        <v>240</v>
      </c>
      <c r="G15" s="523"/>
      <c r="H15" s="523"/>
      <c r="I15" s="417" t="s">
        <v>988</v>
      </c>
      <c r="J15" s="515"/>
      <c r="K15" s="529"/>
      <c r="L15" s="418"/>
      <c r="M15" s="418"/>
    </row>
    <row r="16" spans="1:13" s="419" customFormat="1" ht="47.25" customHeight="1" x14ac:dyDescent="0.25">
      <c r="A16" s="119">
        <f t="shared" si="0"/>
        <v>13</v>
      </c>
      <c r="B16" s="523" t="s">
        <v>1423</v>
      </c>
      <c r="C16" s="417" t="s">
        <v>1450</v>
      </c>
      <c r="D16" s="505"/>
      <c r="E16" s="523">
        <v>1978</v>
      </c>
      <c r="F16" s="505">
        <v>100</v>
      </c>
      <c r="G16" s="505"/>
      <c r="H16" s="505"/>
      <c r="I16" s="417" t="s">
        <v>988</v>
      </c>
      <c r="J16" s="515"/>
      <c r="K16" s="529"/>
      <c r="L16" s="418"/>
      <c r="M16" s="418"/>
    </row>
    <row r="17" spans="1:13" s="419" customFormat="1" ht="63" customHeight="1" x14ac:dyDescent="0.25">
      <c r="A17" s="119">
        <f t="shared" si="0"/>
        <v>14</v>
      </c>
      <c r="B17" s="505" t="s">
        <v>1451</v>
      </c>
      <c r="C17" s="417" t="s">
        <v>1463</v>
      </c>
      <c r="D17" s="505"/>
      <c r="E17" s="505">
        <v>2005</v>
      </c>
      <c r="F17" s="505">
        <v>86</v>
      </c>
      <c r="G17" s="505"/>
      <c r="H17" s="505"/>
      <c r="I17" s="417" t="s">
        <v>988</v>
      </c>
      <c r="J17" s="515"/>
      <c r="K17" s="529"/>
      <c r="L17" s="418"/>
      <c r="M17" s="418"/>
    </row>
    <row r="18" spans="1:13" s="419" customFormat="1" ht="67.5" customHeight="1" x14ac:dyDescent="0.25">
      <c r="A18" s="119">
        <f t="shared" si="0"/>
        <v>15</v>
      </c>
      <c r="B18" s="505" t="s">
        <v>1453</v>
      </c>
      <c r="C18" s="525" t="s">
        <v>1452</v>
      </c>
      <c r="D18" s="505"/>
      <c r="E18" s="505">
        <v>1985</v>
      </c>
      <c r="F18" s="505">
        <v>10</v>
      </c>
      <c r="G18" s="505"/>
      <c r="H18" s="505"/>
      <c r="I18" s="417" t="s">
        <v>988</v>
      </c>
      <c r="J18" s="515"/>
      <c r="K18" s="529"/>
      <c r="L18" s="418"/>
      <c r="M18" s="418"/>
    </row>
    <row r="19" spans="1:13" s="419" customFormat="1" ht="56.25" customHeight="1" x14ac:dyDescent="0.25">
      <c r="A19" s="119">
        <f t="shared" si="0"/>
        <v>16</v>
      </c>
      <c r="B19" s="526" t="s">
        <v>1441</v>
      </c>
      <c r="C19" s="527" t="s">
        <v>1454</v>
      </c>
      <c r="D19" s="505">
        <v>14.15</v>
      </c>
      <c r="E19" s="528">
        <v>40277</v>
      </c>
      <c r="F19" s="505"/>
      <c r="G19" s="505"/>
      <c r="H19" s="529"/>
      <c r="I19" s="417" t="s">
        <v>988</v>
      </c>
      <c r="J19" s="515"/>
      <c r="K19" s="505"/>
      <c r="L19" s="418"/>
      <c r="M19" s="418"/>
    </row>
    <row r="20" spans="1:13" s="419" customFormat="1" ht="53.25" customHeight="1" x14ac:dyDescent="0.25">
      <c r="A20" s="119">
        <f t="shared" si="0"/>
        <v>17</v>
      </c>
      <c r="B20" s="417" t="s">
        <v>1455</v>
      </c>
      <c r="C20" s="527" t="s">
        <v>1456</v>
      </c>
      <c r="D20" s="530">
        <v>461.28</v>
      </c>
      <c r="E20" s="505" t="s">
        <v>1457</v>
      </c>
      <c r="F20" s="530"/>
      <c r="G20" s="530"/>
      <c r="H20" s="529"/>
      <c r="I20" s="417" t="s">
        <v>988</v>
      </c>
      <c r="J20" s="515"/>
      <c r="K20" s="530"/>
      <c r="L20" s="418"/>
      <c r="M20" s="418"/>
    </row>
    <row r="21" spans="1:13" s="419" customFormat="1" ht="54.75" customHeight="1" x14ac:dyDescent="0.25">
      <c r="A21" s="119">
        <f t="shared" si="0"/>
        <v>18</v>
      </c>
      <c r="B21" s="505" t="s">
        <v>1464</v>
      </c>
      <c r="C21" s="527" t="s">
        <v>1458</v>
      </c>
      <c r="D21" s="530">
        <v>150.28</v>
      </c>
      <c r="E21" s="505" t="s">
        <v>1459</v>
      </c>
      <c r="F21" s="530"/>
      <c r="G21" s="530"/>
      <c r="H21" s="529"/>
      <c r="I21" s="417" t="s">
        <v>988</v>
      </c>
      <c r="J21" s="515"/>
      <c r="K21" s="529"/>
      <c r="L21" s="418"/>
      <c r="M21" s="418"/>
    </row>
    <row r="22" spans="1:13" s="419" customFormat="1" ht="52.5" customHeight="1" x14ac:dyDescent="0.25">
      <c r="A22" s="119">
        <f t="shared" si="0"/>
        <v>19</v>
      </c>
      <c r="B22" s="531" t="s">
        <v>1438</v>
      </c>
      <c r="C22" s="531" t="s">
        <v>1462</v>
      </c>
      <c r="D22" s="523">
        <v>30</v>
      </c>
      <c r="E22" s="523">
        <v>2013</v>
      </c>
      <c r="F22" s="523"/>
      <c r="G22" s="523"/>
      <c r="H22" s="529"/>
      <c r="I22" s="417" t="s">
        <v>988</v>
      </c>
      <c r="J22" s="515"/>
      <c r="K22" s="529"/>
      <c r="L22" s="418"/>
      <c r="M22" s="418"/>
    </row>
    <row r="23" spans="1:13" s="204" customFormat="1" ht="52.5" customHeight="1" x14ac:dyDescent="0.25">
      <c r="A23" s="333">
        <f t="shared" si="0"/>
        <v>20</v>
      </c>
      <c r="B23" s="420" t="s">
        <v>1439</v>
      </c>
      <c r="C23" s="324" t="s">
        <v>1462</v>
      </c>
      <c r="D23" s="420"/>
      <c r="E23" s="420">
        <v>1983</v>
      </c>
      <c r="F23" s="420">
        <v>196.99</v>
      </c>
      <c r="G23" s="420"/>
      <c r="H23" s="326"/>
      <c r="I23" s="205" t="s">
        <v>1035</v>
      </c>
      <c r="J23" s="302"/>
      <c r="K23" s="326"/>
      <c r="L23" s="416"/>
      <c r="M23" s="416"/>
    </row>
    <row r="24" spans="1:13" s="204" customFormat="1" ht="51.75" customHeight="1" x14ac:dyDescent="0.25">
      <c r="A24" s="333">
        <f t="shared" si="0"/>
        <v>21</v>
      </c>
      <c r="B24" s="420" t="s">
        <v>1440</v>
      </c>
      <c r="C24" s="426" t="s">
        <v>1462</v>
      </c>
      <c r="D24" s="337"/>
      <c r="E24" s="420"/>
      <c r="F24" s="420">
        <v>95.51</v>
      </c>
      <c r="G24" s="420"/>
      <c r="H24" s="420"/>
      <c r="I24" s="205" t="s">
        <v>1035</v>
      </c>
      <c r="J24" s="302"/>
      <c r="K24" s="326"/>
      <c r="L24" s="416"/>
      <c r="M24" s="416"/>
    </row>
    <row r="25" spans="1:13" s="496" customFormat="1" ht="51.75" customHeight="1" x14ac:dyDescent="0.25">
      <c r="A25" s="495"/>
      <c r="B25" s="532" t="s">
        <v>1611</v>
      </c>
      <c r="C25" s="533" t="s">
        <v>1612</v>
      </c>
      <c r="D25" s="532"/>
      <c r="E25" s="532">
        <v>2022</v>
      </c>
      <c r="F25" s="532"/>
      <c r="G25" s="532"/>
      <c r="H25" s="532"/>
      <c r="I25" s="534" t="s">
        <v>1035</v>
      </c>
      <c r="J25" s="535" t="s">
        <v>1614</v>
      </c>
      <c r="L25" s="757" t="s">
        <v>1613</v>
      </c>
      <c r="M25" s="756"/>
    </row>
    <row r="26" spans="1:13" s="66" customFormat="1" ht="37.5" customHeight="1" x14ac:dyDescent="0.25">
      <c r="A26" s="835" t="s">
        <v>301</v>
      </c>
      <c r="B26" s="835"/>
      <c r="C26" s="428"/>
      <c r="D26" s="386">
        <f>SUM(D4:D24)</f>
        <v>1102.21</v>
      </c>
      <c r="E26" s="415"/>
      <c r="F26" s="240"/>
      <c r="G26" s="171"/>
      <c r="H26" s="171"/>
      <c r="I26" s="221"/>
      <c r="J26" s="266"/>
      <c r="K26" s="266"/>
    </row>
    <row r="27" spans="1:13" x14ac:dyDescent="0.25">
      <c r="D27" s="156" t="s">
        <v>1508</v>
      </c>
    </row>
    <row r="28" spans="1:13" ht="15.75" x14ac:dyDescent="0.25">
      <c r="B28" s="170" t="s">
        <v>1482</v>
      </c>
      <c r="C28" s="470">
        <v>2</v>
      </c>
      <c r="D28" s="471">
        <f>D23+D24</f>
        <v>0</v>
      </c>
    </row>
    <row r="29" spans="1:13" ht="15.75" x14ac:dyDescent="0.25">
      <c r="B29" s="170" t="s">
        <v>1509</v>
      </c>
      <c r="C29" s="470">
        <v>19</v>
      </c>
      <c r="D29" s="471">
        <f>D4+D5+D7+D8+D9+D10+D11+D12+D13+D19+D20+D21+D22</f>
        <v>1102.21</v>
      </c>
    </row>
    <row r="30" spans="1:13" ht="15.75" x14ac:dyDescent="0.25">
      <c r="C30" s="470"/>
      <c r="D30" s="471"/>
    </row>
  </sheetData>
  <mergeCells count="2">
    <mergeCell ref="A26:B26"/>
    <mergeCell ref="A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теплотрассы</vt:lpstr>
      <vt:lpstr>водопроводы</vt:lpstr>
      <vt:lpstr>электроснабжение</vt:lpstr>
      <vt:lpstr>канализ</vt:lpstr>
      <vt:lpstr>газ</vt:lpstr>
      <vt:lpstr>скважины</vt:lpstr>
      <vt:lpstr>здания</vt:lpstr>
      <vt:lpstr>прочие сооружения</vt:lpstr>
      <vt:lpstr>памятники</vt:lpstr>
      <vt:lpstr>ГТС</vt:lpstr>
      <vt:lpstr>водопроводы!Область_печати</vt:lpstr>
      <vt:lpstr>канализ!Область_печати</vt:lpstr>
      <vt:lpstr>электроснабжение!Область_печати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2023-03-01T07:21:09Z</dcterms:modified>
</cp:coreProperties>
</file>